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acer\Disk Google\ZAKÁZKY\2021\01_Dobříš_relax box\FINÁLNÍ PROJEKT\"/>
    </mc:Choice>
  </mc:AlternateContent>
  <xr:revisionPtr revIDLastSave="0" documentId="13_ncr:1_{2BAB62B1-D0C0-46F6-B895-3CA49D1FDC4F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00 - RELAX BOoX" sheetId="2" r:id="rId1"/>
  </sheets>
  <definedNames>
    <definedName name="_xlnm.Print_Titles" localSheetId="0">'00 - RELAX BOoX'!#REF!</definedName>
    <definedName name="_xlnm.Print_Area" localSheetId="0">'00 - RELAX BOoX'!$B$3:$K$218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8" i="2" l="1"/>
  <c r="J217" i="2"/>
  <c r="J196" i="2"/>
  <c r="J144" i="2" l="1"/>
  <c r="J146" i="2"/>
  <c r="J145" i="2" s="1"/>
  <c r="J142" i="2"/>
  <c r="J174" i="2"/>
  <c r="J141" i="2" l="1"/>
  <c r="J172" i="2"/>
  <c r="J171" i="2"/>
  <c r="J136" i="2"/>
  <c r="J166" i="2"/>
  <c r="J161" i="2"/>
  <c r="J192" i="2"/>
  <c r="J184" i="2"/>
  <c r="J170" i="2"/>
  <c r="J154" i="2"/>
  <c r="J149" i="2"/>
  <c r="J121" i="2"/>
  <c r="J131" i="2"/>
  <c r="J148" i="2" l="1"/>
  <c r="J35" i="2"/>
  <c r="J34" i="2"/>
  <c r="J33" i="2"/>
  <c r="BI215" i="2"/>
  <c r="BH215" i="2"/>
  <c r="BG215" i="2"/>
  <c r="BF215" i="2"/>
  <c r="T215" i="2"/>
  <c r="T214" i="2" s="1"/>
  <c r="R215" i="2"/>
  <c r="R214" i="2" s="1"/>
  <c r="P215" i="2"/>
  <c r="P214" i="2" s="1"/>
  <c r="BK215" i="2"/>
  <c r="BK214" i="2" s="1"/>
  <c r="J215" i="2"/>
  <c r="BI212" i="2"/>
  <c r="BH212" i="2"/>
  <c r="BG212" i="2"/>
  <c r="BF212" i="2"/>
  <c r="T212" i="2"/>
  <c r="R212" i="2"/>
  <c r="P212" i="2"/>
  <c r="BK212" i="2"/>
  <c r="J212" i="2"/>
  <c r="BE212" i="2" s="1"/>
  <c r="BI211" i="2"/>
  <c r="BH211" i="2"/>
  <c r="BG211" i="2"/>
  <c r="BF211" i="2"/>
  <c r="T211" i="2"/>
  <c r="R211" i="2"/>
  <c r="P211" i="2"/>
  <c r="BK211" i="2"/>
  <c r="J211" i="2"/>
  <c r="BI208" i="2"/>
  <c r="BH208" i="2"/>
  <c r="BG208" i="2"/>
  <c r="BF208" i="2"/>
  <c r="T208" i="2"/>
  <c r="R208" i="2"/>
  <c r="P208" i="2"/>
  <c r="BK208" i="2"/>
  <c r="J208" i="2"/>
  <c r="BE208" i="2" s="1"/>
  <c r="BI206" i="2"/>
  <c r="BH206" i="2"/>
  <c r="BG206" i="2"/>
  <c r="BF206" i="2"/>
  <c r="T206" i="2"/>
  <c r="R206" i="2"/>
  <c r="P206" i="2"/>
  <c r="BK206" i="2"/>
  <c r="J206" i="2"/>
  <c r="BE206" i="2" s="1"/>
  <c r="BI204" i="2"/>
  <c r="BH204" i="2"/>
  <c r="BG204" i="2"/>
  <c r="BF204" i="2"/>
  <c r="T204" i="2"/>
  <c r="R204" i="2"/>
  <c r="P204" i="2"/>
  <c r="BK204" i="2"/>
  <c r="J204" i="2"/>
  <c r="BE204" i="2" s="1"/>
  <c r="BI202" i="2"/>
  <c r="BH202" i="2"/>
  <c r="BG202" i="2"/>
  <c r="BF202" i="2"/>
  <c r="T202" i="2"/>
  <c r="R202" i="2"/>
  <c r="P202" i="2"/>
  <c r="BK202" i="2"/>
  <c r="J202" i="2"/>
  <c r="BE202" i="2" s="1"/>
  <c r="BI201" i="2"/>
  <c r="BH201" i="2"/>
  <c r="BG201" i="2"/>
  <c r="BF201" i="2"/>
  <c r="T201" i="2"/>
  <c r="R201" i="2"/>
  <c r="P201" i="2"/>
  <c r="BK201" i="2"/>
  <c r="J201" i="2"/>
  <c r="BI194" i="2"/>
  <c r="BH194" i="2"/>
  <c r="BG194" i="2"/>
  <c r="BF194" i="2"/>
  <c r="T194" i="2"/>
  <c r="R194" i="2"/>
  <c r="P194" i="2"/>
  <c r="BK194" i="2"/>
  <c r="J194" i="2"/>
  <c r="BI192" i="2"/>
  <c r="BH192" i="2"/>
  <c r="BG192" i="2"/>
  <c r="BF192" i="2"/>
  <c r="T192" i="2"/>
  <c r="R192" i="2"/>
  <c r="P192" i="2"/>
  <c r="BK192" i="2"/>
  <c r="BE192" i="2"/>
  <c r="BI180" i="2"/>
  <c r="BH180" i="2"/>
  <c r="BG180" i="2"/>
  <c r="BF180" i="2"/>
  <c r="T180" i="2"/>
  <c r="R180" i="2"/>
  <c r="P180" i="2"/>
  <c r="BK180" i="2"/>
  <c r="BE180" i="2"/>
  <c r="BI178" i="2"/>
  <c r="BH178" i="2"/>
  <c r="BG178" i="2"/>
  <c r="BF178" i="2"/>
  <c r="T178" i="2"/>
  <c r="R178" i="2"/>
  <c r="P178" i="2"/>
  <c r="BK178" i="2"/>
  <c r="BE178" i="2"/>
  <c r="BI176" i="2"/>
  <c r="BH176" i="2"/>
  <c r="BG176" i="2"/>
  <c r="BF176" i="2"/>
  <c r="T176" i="2"/>
  <c r="R176" i="2"/>
  <c r="P176" i="2"/>
  <c r="BK176" i="2"/>
  <c r="BE176" i="2"/>
  <c r="BI146" i="2"/>
  <c r="BH146" i="2"/>
  <c r="BG146" i="2"/>
  <c r="BF146" i="2"/>
  <c r="T146" i="2"/>
  <c r="R146" i="2"/>
  <c r="P146" i="2"/>
  <c r="BK146" i="2"/>
  <c r="BE146" i="2"/>
  <c r="BI139" i="2"/>
  <c r="BH139" i="2"/>
  <c r="BG139" i="2"/>
  <c r="BF139" i="2"/>
  <c r="T139" i="2"/>
  <c r="R139" i="2"/>
  <c r="P139" i="2"/>
  <c r="BK139" i="2"/>
  <c r="J139" i="2"/>
  <c r="BI134" i="2"/>
  <c r="BH134" i="2"/>
  <c r="BG134" i="2"/>
  <c r="BF134" i="2"/>
  <c r="T134" i="2"/>
  <c r="R134" i="2"/>
  <c r="P134" i="2"/>
  <c r="BK134" i="2"/>
  <c r="J134" i="2"/>
  <c r="BI124" i="2"/>
  <c r="BH124" i="2"/>
  <c r="BG124" i="2"/>
  <c r="BF124" i="2"/>
  <c r="T124" i="2"/>
  <c r="R124" i="2"/>
  <c r="P124" i="2"/>
  <c r="BK124" i="2"/>
  <c r="J124" i="2"/>
  <c r="BE124" i="2" s="1"/>
  <c r="BI117" i="2"/>
  <c r="BH117" i="2"/>
  <c r="BG117" i="2"/>
  <c r="BF117" i="2"/>
  <c r="T117" i="2"/>
  <c r="R117" i="2"/>
  <c r="P117" i="2"/>
  <c r="BK117" i="2"/>
  <c r="J117" i="2"/>
  <c r="BE117" i="2" s="1"/>
  <c r="BI115" i="2"/>
  <c r="BH115" i="2"/>
  <c r="BG115" i="2"/>
  <c r="BF115" i="2"/>
  <c r="T115" i="2"/>
  <c r="R115" i="2"/>
  <c r="P115" i="2"/>
  <c r="BK115" i="2"/>
  <c r="J115" i="2"/>
  <c r="BE115" i="2" s="1"/>
  <c r="BI113" i="2"/>
  <c r="BH113" i="2"/>
  <c r="BG113" i="2"/>
  <c r="BF113" i="2"/>
  <c r="T113" i="2"/>
  <c r="R113" i="2"/>
  <c r="P113" i="2"/>
  <c r="BK113" i="2"/>
  <c r="J113" i="2"/>
  <c r="BE113" i="2" s="1"/>
  <c r="BI110" i="2"/>
  <c r="BH110" i="2"/>
  <c r="BG110" i="2"/>
  <c r="BF110" i="2"/>
  <c r="T110" i="2"/>
  <c r="R110" i="2"/>
  <c r="P110" i="2"/>
  <c r="BK110" i="2"/>
  <c r="J110" i="2"/>
  <c r="BE110" i="2" s="1"/>
  <c r="BI108" i="2"/>
  <c r="BH108" i="2"/>
  <c r="BG108" i="2"/>
  <c r="BF108" i="2"/>
  <c r="T108" i="2"/>
  <c r="R108" i="2"/>
  <c r="P108" i="2"/>
  <c r="BK108" i="2"/>
  <c r="J108" i="2"/>
  <c r="BE108" i="2" s="1"/>
  <c r="BI103" i="2"/>
  <c r="BH103" i="2"/>
  <c r="BG103" i="2"/>
  <c r="BF103" i="2"/>
  <c r="T103" i="2"/>
  <c r="R103" i="2"/>
  <c r="P103" i="2"/>
  <c r="BK103" i="2"/>
  <c r="J103" i="2"/>
  <c r="BE103" i="2" s="1"/>
  <c r="BI101" i="2"/>
  <c r="BH101" i="2"/>
  <c r="BG101" i="2"/>
  <c r="BF101" i="2"/>
  <c r="T101" i="2"/>
  <c r="R101" i="2"/>
  <c r="P101" i="2"/>
  <c r="BK101" i="2"/>
  <c r="J101" i="2"/>
  <c r="BE101" i="2" s="1"/>
  <c r="BI98" i="2"/>
  <c r="BH98" i="2"/>
  <c r="BG98" i="2"/>
  <c r="BF98" i="2"/>
  <c r="T98" i="2"/>
  <c r="R98" i="2"/>
  <c r="P98" i="2"/>
  <c r="BK98" i="2"/>
  <c r="J98" i="2"/>
  <c r="J93" i="2"/>
  <c r="J92" i="2"/>
  <c r="J97" i="2" l="1"/>
  <c r="J32" i="2"/>
  <c r="BE215" i="2"/>
  <c r="J214" i="2"/>
  <c r="J120" i="2"/>
  <c r="BE98" i="2"/>
  <c r="BE139" i="2"/>
  <c r="J138" i="2"/>
  <c r="BE211" i="2"/>
  <c r="J210" i="2"/>
  <c r="BE134" i="2"/>
  <c r="J133" i="2"/>
  <c r="BE201" i="2"/>
  <c r="J200" i="2"/>
  <c r="BE194" i="2"/>
  <c r="J173" i="2"/>
  <c r="P145" i="2"/>
  <c r="T133" i="2"/>
  <c r="T145" i="2"/>
  <c r="R120" i="2"/>
  <c r="P133" i="2"/>
  <c r="T120" i="2"/>
  <c r="BK145" i="2"/>
  <c r="T200" i="2"/>
  <c r="R145" i="2"/>
  <c r="P97" i="2"/>
  <c r="R210" i="2"/>
  <c r="BK97" i="2"/>
  <c r="F32" i="2"/>
  <c r="F33" i="2"/>
  <c r="P138" i="2"/>
  <c r="T173" i="2"/>
  <c r="P120" i="2"/>
  <c r="R173" i="2"/>
  <c r="BK210" i="2"/>
  <c r="T138" i="2"/>
  <c r="F35" i="2"/>
  <c r="T97" i="2"/>
  <c r="BK120" i="2"/>
  <c r="P200" i="2"/>
  <c r="R138" i="2"/>
  <c r="P173" i="2"/>
  <c r="BK200" i="2"/>
  <c r="F34" i="2"/>
  <c r="R97" i="2"/>
  <c r="R200" i="2"/>
  <c r="J90" i="2"/>
  <c r="R133" i="2"/>
  <c r="BK133" i="2"/>
  <c r="P210" i="2"/>
  <c r="BK173" i="2"/>
  <c r="BK138" i="2"/>
  <c r="T210" i="2"/>
  <c r="J96" i="2" l="1"/>
  <c r="T96" i="2"/>
  <c r="P96" i="2"/>
  <c r="R96" i="2"/>
  <c r="BK96" i="2"/>
  <c r="J28" i="2" l="1"/>
  <c r="F31" i="2" s="1"/>
  <c r="J31" i="2" s="1"/>
  <c r="J37" i="2" l="1"/>
</calcChain>
</file>

<file path=xl/sharedStrings.xml><?xml version="1.0" encoding="utf-8"?>
<sst xmlns="http://schemas.openxmlformats.org/spreadsheetml/2006/main" count="605" uniqueCount="208">
  <si>
    <t/>
  </si>
  <si>
    <t>False</t>
  </si>
  <si>
    <t>{8d33d2ee-ed93-4350-bb79-f55c4a431dd2}</t>
  </si>
  <si>
    <t>&gt;&gt;  skryté sloupce  &lt;&lt;</t>
  </si>
  <si>
    <t>v ---  níže se nacházejí doplnkové a pomocné údaje k sestavám  --- v</t>
  </si>
  <si>
    <t>Stavba:</t>
  </si>
  <si>
    <t>KSO:</t>
  </si>
  <si>
    <t>CC-CZ:</t>
  </si>
  <si>
    <t>Místo:</t>
  </si>
  <si>
    <t>Datum:</t>
  </si>
  <si>
    <t>Zadavatel:</t>
  </si>
  <si>
    <t>IČ:</t>
  </si>
  <si>
    <t>DIČ:</t>
  </si>
  <si>
    <t>Uchazeč: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</si>
  <si>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</si>
  <si>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</si>
  <si>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</si>
  <si>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</si>
  <si>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</si>
  <si>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</si>
  <si>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</si>
  <si>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</si>
  <si>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</si>
  <si>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</si>
  <si>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</si>
  <si>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</si>
  <si>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</si>
  <si>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</si>
  <si>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</si>
  <si>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</si>
  <si>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</si>
  <si>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</si>
  <si>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</si>
  <si>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</si>
  <si>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</si>
  <si>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</si>
  <si>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</si>
  <si>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D</t>
  </si>
  <si>
    <t>0</t>
  </si>
  <si>
    <t>1</t>
  </si>
  <si>
    <t>2</t>
  </si>
  <si>
    <t>KRYCÍ LIST SOUPISU PRACÍ</t>
  </si>
  <si>
    <t>Cena celkem [CZK]</t>
  </si>
  <si>
    <t>-1</t>
  </si>
  <si>
    <t>SOUPIS PRACÍ</t>
  </si>
  <si>
    <t>PČ</t>
  </si>
  <si>
    <t>MJ</t>
  </si>
  <si>
    <t>Množství</t>
  </si>
  <si>
    <t>J.cena [CZK]</t>
  </si>
  <si>
    <t>Náklady soupisu celkem</t>
  </si>
  <si>
    <t>ROZPOCET</t>
  </si>
  <si>
    <t>Zemní práce</t>
  </si>
  <si>
    <t>K</t>
  </si>
  <si>
    <t>Sejmutí ornice s přemístěním na vzdálenost do 50 m</t>
  </si>
  <si>
    <t>m3</t>
  </si>
  <si>
    <t>4</t>
  </si>
  <si>
    <t>2030384054</t>
  </si>
  <si>
    <t>PP</t>
  </si>
  <si>
    <t>Sejmutí ornice nebo lesní půdy  s vodorovným přemístěním na hromady v místě upotřebení nebo na dočasné či trvalé skládky se složením, na vzdálenost do 50 m</t>
  </si>
  <si>
    <t>VV</t>
  </si>
  <si>
    <t>535077591</t>
  </si>
  <si>
    <t>1596050687</t>
  </si>
  <si>
    <t>5</t>
  </si>
  <si>
    <t>-802163526</t>
  </si>
  <si>
    <t>m</t>
  </si>
  <si>
    <t>Součet</t>
  </si>
  <si>
    <t>Nakládání výkopku z hornin tř. 1 až 4 do 100 m3</t>
  </si>
  <si>
    <t>2114346053</t>
  </si>
  <si>
    <t>Nakládání, skládání a překládání neulehlého výkopku nebo sypaniny  nakládání, množství do 100 m3, z hornin tř. 1 až 4</t>
  </si>
  <si>
    <t>Vodorovné přemístění do 10000 m výkopku/sypaniny z horniny tř. 1 až 4</t>
  </si>
  <si>
    <t>1161375010</t>
  </si>
  <si>
    <t>Vodorovné přemístění výkopku nebo sypaniny po suchu  na obvyklém dopravním prostředku, bez naložení výkopku, avšak se složením bez rozhrnutí z horniny tř. 1 až 4 na vzdálenost přes 9 000 do 10 000 m</t>
  </si>
  <si>
    <t>Uložení sypaniny na skládky</t>
  </si>
  <si>
    <t>-1842454672</t>
  </si>
  <si>
    <t>Uložení sypaniny  na skládky</t>
  </si>
  <si>
    <t>Poplatek za uložení stavebního odpadu - zeminy a kameniva na skládce</t>
  </si>
  <si>
    <t>t</t>
  </si>
  <si>
    <t>100974569</t>
  </si>
  <si>
    <t>Poplatek za uložení stavebního odpadu na skládce (skládkovné) zeminy a kameniva zatříděného do Katalogu odpadů pod kódem 170 504</t>
  </si>
  <si>
    <t>Zakládání</t>
  </si>
  <si>
    <t>Základové patky ze ŽB bez zvýšených nároků na prostředí tř. C 20/25</t>
  </si>
  <si>
    <t>1511721393</t>
  </si>
  <si>
    <t>Základy z betonu železového (bez výztuže) patky z betonu bez zvláštních nároků na prostředí tř. C 20/25</t>
  </si>
  <si>
    <t>Pod sloupky</t>
  </si>
  <si>
    <t>m2</t>
  </si>
  <si>
    <t>16</t>
  </si>
  <si>
    <t>Komunikace pozemní</t>
  </si>
  <si>
    <t>1967677850</t>
  </si>
  <si>
    <t>Ostatní konstrukce a práce, bourání</t>
  </si>
  <si>
    <t>D+M Hasicí přístroj práškový 6UG s hasicí schopností 21A vč. držáku</t>
  </si>
  <si>
    <t>kus</t>
  </si>
  <si>
    <t>99697158</t>
  </si>
  <si>
    <t>Elektroinstalace - silnoproud</t>
  </si>
  <si>
    <t>soubor</t>
  </si>
  <si>
    <t>1260458666</t>
  </si>
  <si>
    <t>%</t>
  </si>
  <si>
    <t>Konstrukce tesařské</t>
  </si>
  <si>
    <t>431031627</t>
  </si>
  <si>
    <t>987205325</t>
  </si>
  <si>
    <t>-430235482</t>
  </si>
  <si>
    <t>1581368400</t>
  </si>
  <si>
    <t>Spojovací prostředky krovů, bednění a laťování, nadstřešních konstrukcí  svory, prkna, hřebíky, pásová ocel, vruty</t>
  </si>
  <si>
    <t>Přesun hmot procentní pro kce tesařské v objektech v do 6 m</t>
  </si>
  <si>
    <t>1124830740</t>
  </si>
  <si>
    <t>Přesun hmot pro konstrukce tesařské  stanovený procentní sazbou (%) z ceny vodorovná dopravní vzdálenost do 50 m v objektech výšky do 6 m</t>
  </si>
  <si>
    <t>Konstrukce klempířské</t>
  </si>
  <si>
    <t>650873786</t>
  </si>
  <si>
    <t>-12682627</t>
  </si>
  <si>
    <t>Žlab podokapní z hliníkového plechu včetně háků a čel půlkruhový rš 330 mm</t>
  </si>
  <si>
    <t>Kotlík oválný (trychtýřový) pro podokapní žlaby z Al plechu 330/100 mm</t>
  </si>
  <si>
    <t>975826675</t>
  </si>
  <si>
    <t>Žlab podokapní z hliníkového plechu včetně háků a čel kotlík oválný (trychtýřový), rš žlabu/průměr svodu 330/100 mm</t>
  </si>
  <si>
    <t>Svody kruhové včetně objímek, kolen, odskoků z Al plechu průměru 100 mm</t>
  </si>
  <si>
    <t>-1072654719</t>
  </si>
  <si>
    <t>Svod z hliníkového plechu včetně objímek, kolen a odskoků kruhový, průměru 100 mm</t>
  </si>
  <si>
    <t>Přesun hmot procentní pro konstrukce klempířské v objektech v do 6 m</t>
  </si>
  <si>
    <t>-1965216509</t>
  </si>
  <si>
    <t>Přesun hmot pro konstrukce klempířské stanovený procentní sazbou (%) z ceny vodorovná dopravní vzdálenost do 50 m v objektech výšky do 6 m</t>
  </si>
  <si>
    <t>302616090</t>
  </si>
  <si>
    <t>513087376</t>
  </si>
  <si>
    <t>Přesun hmot pro krytiny skládané stanovený procentní sazbou (%) z ceny vodorovná dopravní vzdálenost do 50 m v objektech výšky do 6 m</t>
  </si>
  <si>
    <t>Ostatní náklady</t>
  </si>
  <si>
    <t>Ostatní náklady související s výstavbou - dle uvážení zhotovitele - např. geodetické práce, dokumentace skuteč. provedení, mimostaveništní doprava apod...</t>
  </si>
  <si>
    <t>1024</t>
  </si>
  <si>
    <t>199892584</t>
  </si>
  <si>
    <t>Ostatní náklady související s výstavbou</t>
  </si>
  <si>
    <t>6,5*6,5*0,2</t>
  </si>
  <si>
    <t>(0,5*0,5*0,7)*7</t>
  </si>
  <si>
    <t>Základová deska ze ŽB bez zvýšených nároků na prostředí tř. C 20/25</t>
  </si>
  <si>
    <t>Podklad mlatové cesty, filtrační vrstva, prosívka tl.100mm frakce 0/32-0/4</t>
  </si>
  <si>
    <t>26,86*0,18</t>
  </si>
  <si>
    <t>Kompletní provedení elektroinstalace - přípojka, přípojková skříň, 2x zásuvka, 1x vypínač, 2x vývod pro LED světlo - cena vč. zemních prací a revize</t>
  </si>
  <si>
    <t>Podklad pro zpevnění z kameniva drceného 0 - 63 mm 16/32_hutněno na tl. 100mm</t>
  </si>
  <si>
    <t>Podklad po základovou desku pro zpevnění z kameniva drceného         0 - 32, tl. 100m</t>
  </si>
  <si>
    <t>Konstrukce zámečnické</t>
  </si>
  <si>
    <t>kg</t>
  </si>
  <si>
    <t>Ocelová tyčovice R10 pro popínavé rostliny dl. 3010</t>
  </si>
  <si>
    <t>ks</t>
  </si>
  <si>
    <t>Dřevěná biodeska do vlhkého prostředí</t>
  </si>
  <si>
    <t>obložení Boxu</t>
  </si>
  <si>
    <t>(2,885*2,35)*4</t>
  </si>
  <si>
    <t>(3,10*3,10)*2</t>
  </si>
  <si>
    <t>(2,93*2,310)*4</t>
  </si>
  <si>
    <t>Spojovací materiál</t>
  </si>
  <si>
    <t>Kce střechy</t>
  </si>
  <si>
    <t>6,1*2</t>
  </si>
  <si>
    <t>5,915*4</t>
  </si>
  <si>
    <t>Sloupky</t>
  </si>
  <si>
    <t>3,15*2</t>
  </si>
  <si>
    <t>2,95*1</t>
  </si>
  <si>
    <t>2,75*3</t>
  </si>
  <si>
    <t>3,02*1</t>
  </si>
  <si>
    <t>Kce ránu dvěří</t>
  </si>
  <si>
    <t>2,93*4</t>
  </si>
  <si>
    <t>2,31*4</t>
  </si>
  <si>
    <t>1,745*8</t>
  </si>
  <si>
    <t>Lemování střešní kce</t>
  </si>
  <si>
    <t>Krytina</t>
  </si>
  <si>
    <t>Přesun hmot procentní pro krytiny  v objektech  do 6 m</t>
  </si>
  <si>
    <t>Okrasný kačírek fr. 16/32</t>
  </si>
  <si>
    <t>(4,5*0,5*0,1)*2</t>
  </si>
  <si>
    <t>RELAX BOoX</t>
  </si>
  <si>
    <t>Ing. Michal Vajtr</t>
  </si>
  <si>
    <t>Izolace tepelná</t>
  </si>
  <si>
    <t>Přesun hmot pro izolace tepelné, do výšky 6m</t>
  </si>
  <si>
    <t>Izolace tepelná stěn položením tl. 80mm</t>
  </si>
  <si>
    <t xml:space="preserve">Teplená izolace v dřevěné kci stěn </t>
  </si>
  <si>
    <t xml:space="preserve">Řezivo </t>
  </si>
  <si>
    <t>Řezivo</t>
  </si>
  <si>
    <t>Sloupky 80x80</t>
  </si>
  <si>
    <t>57,5*(0,08x0,08)</t>
  </si>
  <si>
    <t>21,63*(0,04*0,04)</t>
  </si>
  <si>
    <t>Vaznice 100x80</t>
  </si>
  <si>
    <t>latě 40x40</t>
  </si>
  <si>
    <t>57*(0,1*0,08)</t>
  </si>
  <si>
    <t>0,859*1,15 'Přepočtené koeficientem množství</t>
  </si>
  <si>
    <t>POPIS</t>
  </si>
  <si>
    <t xml:space="preserve">Atypické ocelové konstrukce Jackel 150/100/4 </t>
  </si>
  <si>
    <t>Atypické ocelové konstrukce Jackel 100/100/4, včetně navařeného kotevního plechu 300/300/10</t>
  </si>
  <si>
    <t>Atypické ocelové konstrukce Jackel 50/50/4</t>
  </si>
  <si>
    <t>Atypické ocelové konstrukce Jackel 40/40/4</t>
  </si>
  <si>
    <t>Kompletní provedení elektroinstalace- Relax Book bude napojen na lampu veřejného osvětlení</t>
  </si>
  <si>
    <t>73,409*1,15 'Přepočtené koeficientem množství</t>
  </si>
  <si>
    <t>Nátěr tesařských konstrukcí ochranné fungicidní + biocidní (proti plísním, houbám a hmyzu) -2 vrstvy</t>
  </si>
  <si>
    <t>(3,0*0,15)*4</t>
  </si>
  <si>
    <t>Biodeska: 27,119+19,22+27,07+4,45</t>
  </si>
  <si>
    <t>Vaznice100 x 80</t>
  </si>
  <si>
    <t>Střešní okno kruhové, průměr 800mm</t>
  </si>
  <si>
    <t>Město Dobříš, Mírové náměstí 119, Dobříš 263 01</t>
  </si>
  <si>
    <t>Příplatek za lepivost u odkopávek v hornině tř. 1 až 4</t>
  </si>
  <si>
    <t>Odkopávky a prokopávky nezapažené  s přehozením výkopku na vzdálenost do 3 m nebo s naložením na dopravní prostředek v hornině tř. 4 Příplatek k cenám za lepivost horniny tř. 4</t>
  </si>
  <si>
    <t>Hloubení jam nezapažených v hornině tř. 4 objemu do 100 m3</t>
  </si>
  <si>
    <t>Příplatek za lepivost u hloubení jam nezapažených v hornině tř. 4</t>
  </si>
  <si>
    <t>Hloubení nezapažených jam a zářezů s urovnáním dna do předepsaného profilu a spádu v hornině tř. 4 do 100 m3</t>
  </si>
  <si>
    <t>Hloubení nezapažených jam a zářezů s urovnáním dna do předepsaného profilu a spádu Příplatek k cenám za lepivost horniny tř. 4</t>
  </si>
  <si>
    <t>2,5*2,5*0,1</t>
  </si>
  <si>
    <t>3,0*3,0*0,15</t>
  </si>
  <si>
    <t>Povrchová úprava-protikorozní nátěr-2 vrstvy (základní+vrchní)</t>
  </si>
  <si>
    <t>Žlab podokapní půlkruhový z pozink plechu š 330 mm včetně žlabových háků</t>
  </si>
  <si>
    <t>Komůrková polykarbonátová deska tl. 10mm včetně montáže a spojovacího materiálu a lišt</t>
  </si>
  <si>
    <t>(0,5*0,5*0,7)*7-patky</t>
  </si>
  <si>
    <t>1*1*1-vsakovací drenáž</t>
  </si>
  <si>
    <t>celkem</t>
  </si>
  <si>
    <t>2,225+8,45</t>
  </si>
  <si>
    <t>10,675*1,7 'Přepočtené koeficientem množství</t>
  </si>
  <si>
    <t>Zásyp pro vsakovací drenáž z kameniva drceného   32-62 mm</t>
  </si>
  <si>
    <t>1*1*1</t>
  </si>
  <si>
    <t>Drenážní trubka obalená geotextilií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</si>
</sst>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8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0"/>
      <color rgb="FF3366FF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9"/>
      <color rgb="FF00B050"/>
      <name val="Arial CE"/>
    </font>
    <font>
      <sz val="7"/>
      <color rgb="FFFF0000"/>
      <name val="Arial CE"/>
    </font>
    <font>
      <sz val="10"/>
      <name val="Arial CE"/>
      <family val="2"/>
      <charset val="238"/>
    </font>
    <font>
      <sz val="12"/>
      <color rgb="FFFF0000"/>
      <name val="Arial CE"/>
    </font>
    <font>
      <sz val="8"/>
      <name val="Arial CE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/>
      <right/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rgb="FF000000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3" xfId="0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18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5" fillId="4" borderId="16" xfId="0" applyFont="1" applyFill="1" applyBorder="1" applyAlignment="1">
      <alignment horizontal="center" vertical="center" wrapText="1"/>
    </xf>
    <xf numFmtId="4" fontId="17" fillId="0" borderId="0" xfId="0" applyNumberFormat="1" applyFont="1" applyAlignment="1"/>
    <xf numFmtId="166" fontId="19" fillId="0" borderId="12" xfId="0" applyNumberFormat="1" applyFont="1" applyBorder="1" applyAlignment="1"/>
    <xf numFmtId="166" fontId="19" fillId="0" borderId="13" xfId="0" applyNumberFormat="1" applyFont="1" applyBorder="1" applyAlignment="1"/>
    <xf numFmtId="4" fontId="20" fillId="0" borderId="0" xfId="0" applyNumberFormat="1" applyFont="1" applyAlignment="1">
      <alignment vertical="center"/>
    </xf>
    <xf numFmtId="0" fontId="6" fillId="0" borderId="3" xfId="0" applyFont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 applyProtection="1">
      <protection locked="0"/>
    </xf>
    <xf numFmtId="0" fontId="6" fillId="0" borderId="14" xfId="0" applyFont="1" applyBorder="1" applyAlignment="1"/>
    <xf numFmtId="0" fontId="6" fillId="0" borderId="0" xfId="0" applyFont="1" applyBorder="1" applyAlignment="1"/>
    <xf numFmtId="166" fontId="6" fillId="0" borderId="0" xfId="0" applyNumberFormat="1" applyFont="1" applyBorder="1" applyAlignment="1"/>
    <xf numFmtId="166" fontId="6" fillId="0" borderId="15" xfId="0" applyNumberFormat="1" applyFont="1" applyBorder="1" applyAlignment="1"/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6" fillId="3" borderId="14" xfId="0" applyFont="1" applyFill="1" applyBorder="1" applyAlignment="1" applyProtection="1">
      <alignment horizontal="left" vertical="center"/>
      <protection locked="0"/>
    </xf>
    <xf numFmtId="0" fontId="16" fillId="0" borderId="0" xfId="0" applyFont="1" applyBorder="1" applyAlignment="1">
      <alignment horizontal="center" vertical="center"/>
    </xf>
    <xf numFmtId="166" fontId="16" fillId="0" borderId="0" xfId="0" applyNumberFormat="1" applyFont="1" applyBorder="1" applyAlignment="1">
      <alignment vertical="center"/>
    </xf>
    <xf numFmtId="166" fontId="16" fillId="0" borderId="15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167" fontId="7" fillId="0" borderId="0" xfId="0" applyNumberFormat="1" applyFont="1" applyAlignment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1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right" vertical="top" wrapText="1"/>
    </xf>
    <xf numFmtId="0" fontId="24" fillId="0" borderId="0" xfId="0" applyFont="1" applyAlignment="1">
      <alignment horizontal="left" vertical="center" wrapText="1"/>
    </xf>
    <xf numFmtId="0" fontId="15" fillId="0" borderId="0" xfId="0" applyFont="1" applyBorder="1" applyAlignment="1" applyProtection="1">
      <alignment horizontal="center" vertical="center"/>
      <protection locked="0"/>
    </xf>
    <xf numFmtId="49" fontId="15" fillId="0" borderId="0" xfId="0" applyNumberFormat="1" applyFont="1" applyBorder="1" applyAlignment="1" applyProtection="1">
      <alignment horizontal="left" vertical="center" wrapText="1"/>
      <protection locked="0"/>
    </xf>
    <xf numFmtId="0" fontId="5" fillId="0" borderId="0" xfId="0" applyFont="1" applyBorder="1" applyAlignment="1">
      <alignment horizontal="left"/>
    </xf>
    <xf numFmtId="0" fontId="23" fillId="0" borderId="0" xfId="0" applyFont="1" applyBorder="1" applyAlignment="1" applyProtection="1">
      <alignment horizontal="center" vertical="center" wrapText="1"/>
      <protection locked="0"/>
    </xf>
    <xf numFmtId="167" fontId="23" fillId="0" borderId="0" xfId="0" applyNumberFormat="1" applyFont="1" applyBorder="1" applyAlignment="1" applyProtection="1">
      <alignment vertical="center"/>
      <protection locked="0"/>
    </xf>
    <xf numFmtId="4" fontId="15" fillId="5" borderId="0" xfId="0" applyNumberFormat="1" applyFont="1" applyFill="1" applyBorder="1" applyAlignment="1" applyProtection="1">
      <alignment vertical="center"/>
      <protection locked="0"/>
    </xf>
    <xf numFmtId="4" fontId="15" fillId="0" borderId="0" xfId="0" applyNumberFormat="1" applyFont="1" applyBorder="1" applyAlignment="1" applyProtection="1">
      <alignment vertical="center"/>
      <protection locked="0"/>
    </xf>
    <xf numFmtId="0" fontId="25" fillId="0" borderId="0" xfId="1" applyFont="1" applyBorder="1" applyAlignment="1">
      <alignment wrapText="1"/>
    </xf>
    <xf numFmtId="0" fontId="22" fillId="0" borderId="0" xfId="0" applyFont="1" applyBorder="1" applyAlignment="1">
      <alignment horizontal="left" vertical="top" wrapText="1"/>
    </xf>
    <xf numFmtId="0" fontId="22" fillId="0" borderId="0" xfId="0" applyFont="1" applyBorder="1" applyAlignment="1">
      <alignment horizontal="right" vertical="top" wrapText="1"/>
    </xf>
    <xf numFmtId="0" fontId="24" fillId="0" borderId="0" xfId="0" applyFont="1" applyAlignment="1">
      <alignment horizontal="right" vertical="center" wrapText="1"/>
    </xf>
    <xf numFmtId="0" fontId="26" fillId="0" borderId="0" xfId="0" applyFont="1" applyAlignment="1"/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21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23" fillId="0" borderId="20" xfId="0" applyFont="1" applyBorder="1" applyAlignment="1" applyProtection="1">
      <alignment horizontal="left" vertical="center" wrapText="1"/>
      <protection locked="0"/>
    </xf>
    <xf numFmtId="0" fontId="23" fillId="0" borderId="20" xfId="0" applyFont="1" applyBorder="1" applyAlignment="1" applyProtection="1">
      <alignment horizontal="center" vertical="center" wrapText="1"/>
      <protection locked="0"/>
    </xf>
    <xf numFmtId="167" fontId="23" fillId="0" borderId="20" xfId="0" applyNumberFormat="1" applyFont="1" applyBorder="1" applyAlignment="1" applyProtection="1">
      <alignment vertical="center"/>
      <protection locked="0"/>
    </xf>
    <xf numFmtId="4" fontId="15" fillId="3" borderId="20" xfId="0" applyNumberFormat="1" applyFont="1" applyFill="1" applyBorder="1" applyAlignment="1" applyProtection="1">
      <alignment vertical="center"/>
      <protection locked="0"/>
    </xf>
    <xf numFmtId="4" fontId="15" fillId="0" borderId="20" xfId="0" applyNumberFormat="1" applyFont="1" applyBorder="1" applyAlignment="1" applyProtection="1">
      <alignment vertical="center"/>
      <protection locked="0"/>
    </xf>
    <xf numFmtId="0" fontId="24" fillId="0" borderId="0" xfId="0" applyFont="1" applyBorder="1" applyAlignment="1">
      <alignment horizontal="right" vertical="center" wrapText="1"/>
    </xf>
    <xf numFmtId="167" fontId="23" fillId="3" borderId="20" xfId="0" applyNumberFormat="1" applyFont="1" applyFill="1" applyBorder="1" applyAlignment="1" applyProtection="1">
      <alignment vertical="center"/>
      <protection locked="0"/>
    </xf>
    <xf numFmtId="167" fontId="15" fillId="3" borderId="20" xfId="0" applyNumberFormat="1" applyFont="1" applyFill="1" applyBorder="1" applyAlignment="1" applyProtection="1">
      <alignment vertical="center"/>
      <protection locked="0"/>
    </xf>
    <xf numFmtId="0" fontId="15" fillId="0" borderId="20" xfId="0" applyFont="1" applyBorder="1" applyAlignment="1" applyProtection="1">
      <alignment horizontal="left" vertical="center" wrapText="1"/>
      <protection locked="0"/>
    </xf>
    <xf numFmtId="0" fontId="15" fillId="0" borderId="20" xfId="0" applyFont="1" applyBorder="1" applyAlignment="1" applyProtection="1">
      <alignment horizontal="center" vertical="center" wrapText="1"/>
      <protection locked="0"/>
    </xf>
    <xf numFmtId="167" fontId="15" fillId="0" borderId="20" xfId="0" applyNumberFormat="1" applyFont="1" applyBorder="1" applyAlignment="1" applyProtection="1">
      <alignment vertical="center"/>
      <protection locked="0"/>
    </xf>
    <xf numFmtId="0" fontId="15" fillId="0" borderId="20" xfId="0" applyFont="1" applyBorder="1" applyAlignment="1" applyProtection="1">
      <alignment horizontal="right" vertical="center" wrapText="1"/>
      <protection locked="0"/>
    </xf>
    <xf numFmtId="0" fontId="23" fillId="0" borderId="20" xfId="0" applyFont="1" applyBorder="1" applyAlignment="1" applyProtection="1">
      <alignment horizontal="right" vertical="center" wrapText="1"/>
      <protection locked="0"/>
    </xf>
    <xf numFmtId="0" fontId="23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vertical="center"/>
      <protection locked="0"/>
    </xf>
    <xf numFmtId="167" fontId="7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right" vertical="center" wrapText="1"/>
    </xf>
    <xf numFmtId="0" fontId="0" fillId="0" borderId="21" xfId="0" applyBorder="1"/>
    <xf numFmtId="0" fontId="0" fillId="0" borderId="21" xfId="0" applyBorder="1" applyProtection="1">
      <protection locked="0"/>
    </xf>
    <xf numFmtId="0" fontId="0" fillId="0" borderId="22" xfId="0" applyBorder="1"/>
    <xf numFmtId="0" fontId="0" fillId="0" borderId="24" xfId="0" applyBorder="1"/>
    <xf numFmtId="0" fontId="0" fillId="0" borderId="23" xfId="0" applyFont="1" applyBorder="1" applyAlignment="1">
      <alignment vertical="center"/>
    </xf>
    <xf numFmtId="4" fontId="15" fillId="0" borderId="26" xfId="0" applyNumberFormat="1" applyFont="1" applyBorder="1" applyAlignment="1" applyProtection="1">
      <alignment vertical="center"/>
      <protection locked="0"/>
    </xf>
    <xf numFmtId="0" fontId="6" fillId="0" borderId="25" xfId="0" applyFont="1" applyBorder="1" applyAlignment="1"/>
    <xf numFmtId="0" fontId="0" fillId="0" borderId="27" xfId="0" applyFont="1" applyBorder="1" applyAlignment="1" applyProtection="1">
      <alignment vertical="center"/>
      <protection locked="0"/>
    </xf>
    <xf numFmtId="0" fontId="0" fillId="0" borderId="25" xfId="0" applyFont="1" applyBorder="1" applyAlignment="1">
      <alignment vertical="center"/>
    </xf>
    <xf numFmtId="0" fontId="7" fillId="0" borderId="2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  <protection locked="0"/>
    </xf>
    <xf numFmtId="4" fontId="15" fillId="0" borderId="28" xfId="0" applyNumberFormat="1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vertical="center"/>
      <protection locked="0"/>
    </xf>
    <xf numFmtId="0" fontId="0" fillId="0" borderId="29" xfId="0" applyBorder="1"/>
    <xf numFmtId="0" fontId="27" fillId="0" borderId="0" xfId="0" applyFont="1" applyAlignment="1">
      <alignment horizontal="left" vertical="center" wrapText="1"/>
    </xf>
    <xf numFmtId="0" fontId="15" fillId="0" borderId="20" xfId="0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5" fillId="4" borderId="0" xfId="0" applyFont="1" applyFill="1" applyBorder="1" applyAlignment="1">
      <alignment horizontal="center" vertical="center" wrapText="1"/>
    </xf>
    <xf numFmtId="0" fontId="15" fillId="0" borderId="20" xfId="0" applyFont="1" applyBorder="1" applyAlignment="1" applyProtection="1">
      <alignment horizontal="center" vertical="center" wrapText="1"/>
      <protection locked="0"/>
    </xf>
  </cellXfs>
  <cellStyles count="2">
    <cellStyle name="Normální" xfId="0" builtinId="0" customBuiltin="1"/>
    <cellStyle name="normální_POL.XLS" xfId="1" xr:uid="{AD1C8DBF-5867-478A-8A9E-AB8B6CD27CA1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BM218"/>
  <sheetViews>
    <sheetView showGridLines="0" tabSelected="1" view="pageBreakPreview" topLeftCell="A117" zoomScale="86" zoomScaleNormal="100" zoomScaleSheetLayoutView="86" workbookViewId="0">
      <selection activeCell="K110" sqref="K110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1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39" customWidth="1"/>
    <col min="10" max="10" width="20.1640625" style="1" customWidth="1"/>
    <col min="11" max="11" width="7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39"/>
      <c r="L2" s="179" t="s">
        <v>3</v>
      </c>
      <c r="M2" s="180"/>
      <c r="N2" s="180"/>
      <c r="O2" s="180"/>
      <c r="P2" s="180"/>
      <c r="Q2" s="180"/>
      <c r="R2" s="180"/>
      <c r="S2" s="180"/>
      <c r="T2" s="180"/>
      <c r="U2" s="180"/>
      <c r="V2" s="180"/>
      <c r="AT2" s="8" t="s">
        <v>2</v>
      </c>
    </row>
    <row r="3" spans="1:46" s="1" customFormat="1" ht="6.95" customHeight="1" x14ac:dyDescent="0.2">
      <c r="B3" s="9"/>
      <c r="C3" s="10"/>
      <c r="D3" s="10"/>
      <c r="E3" s="10"/>
      <c r="F3" s="10"/>
      <c r="G3" s="10"/>
      <c r="H3" s="10"/>
      <c r="I3" s="40"/>
      <c r="J3" s="10"/>
      <c r="K3" s="10"/>
      <c r="L3" s="11"/>
      <c r="AT3" s="8" t="s">
        <v>40</v>
      </c>
    </row>
    <row r="4" spans="1:46" s="1" customFormat="1" ht="24.95" customHeight="1" x14ac:dyDescent="0.2">
      <c r="B4" s="11"/>
      <c r="D4" s="12" t="s">
        <v>41</v>
      </c>
      <c r="I4" s="39"/>
      <c r="L4" s="11"/>
      <c r="M4" s="41" t="s">
        <v>4</v>
      </c>
      <c r="AT4" s="8" t="s">
        <v>1</v>
      </c>
    </row>
    <row r="5" spans="1:46" s="1" customFormat="1" ht="6.95" customHeight="1" x14ac:dyDescent="0.2">
      <c r="B5" s="11"/>
      <c r="I5" s="39"/>
      <c r="L5" s="11"/>
    </row>
    <row r="6" spans="1:46" s="2" customFormat="1" ht="12" customHeight="1" x14ac:dyDescent="0.2">
      <c r="A6" s="17"/>
      <c r="B6" s="18"/>
      <c r="C6" s="17"/>
      <c r="D6" s="14" t="s">
        <v>5</v>
      </c>
      <c r="E6" s="17"/>
      <c r="F6" s="17"/>
      <c r="G6" s="17"/>
      <c r="H6" s="17"/>
      <c r="I6" s="42"/>
      <c r="J6" s="17"/>
      <c r="K6" s="17"/>
      <c r="L6" s="21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</row>
    <row r="7" spans="1:46" s="2" customFormat="1" ht="16.5" customHeight="1" x14ac:dyDescent="0.2">
      <c r="A7" s="17"/>
      <c r="B7" s="18"/>
      <c r="C7" s="17"/>
      <c r="D7" s="17"/>
      <c r="E7" s="177" t="s">
        <v>161</v>
      </c>
      <c r="F7" s="178"/>
      <c r="G7" s="178"/>
      <c r="H7" s="178"/>
      <c r="I7" s="42"/>
      <c r="J7" s="17"/>
      <c r="K7" s="17"/>
      <c r="L7" s="21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</row>
    <row r="8" spans="1:46" s="2" customFormat="1" x14ac:dyDescent="0.2">
      <c r="A8" s="17"/>
      <c r="B8" s="18"/>
      <c r="C8" s="17"/>
      <c r="D8" s="17"/>
      <c r="E8" s="17"/>
      <c r="F8" s="17"/>
      <c r="G8" s="17"/>
      <c r="H8" s="17"/>
      <c r="I8" s="42"/>
      <c r="J8" s="17"/>
      <c r="K8" s="17"/>
      <c r="L8" s="21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</row>
    <row r="9" spans="1:46" s="2" customFormat="1" ht="12" customHeight="1" x14ac:dyDescent="0.2">
      <c r="A9" s="17"/>
      <c r="B9" s="18"/>
      <c r="C9" s="17"/>
      <c r="D9" s="14" t="s">
        <v>6</v>
      </c>
      <c r="E9" s="17"/>
      <c r="F9" s="13" t="s">
        <v>0</v>
      </c>
      <c r="G9" s="17"/>
      <c r="H9" s="17"/>
      <c r="I9" s="43" t="s">
        <v>7</v>
      </c>
      <c r="J9" s="13" t="s">
        <v>0</v>
      </c>
      <c r="K9" s="17"/>
      <c r="L9" s="21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</row>
    <row r="10" spans="1:46" s="2" customFormat="1" ht="12" customHeight="1" x14ac:dyDescent="0.2">
      <c r="A10" s="17"/>
      <c r="B10" s="18"/>
      <c r="C10" s="17"/>
      <c r="D10" s="14" t="s">
        <v>8</v>
      </c>
      <c r="E10" s="17"/>
      <c r="F10" s="13"/>
      <c r="G10" s="17"/>
      <c r="H10" s="17"/>
      <c r="I10" s="43" t="s">
        <v>9</v>
      </c>
      <c r="J10" s="30"/>
      <c r="K10" s="17"/>
      <c r="L10" s="21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</row>
    <row r="11" spans="1:46" s="2" customFormat="1" ht="10.9" customHeight="1" x14ac:dyDescent="0.2">
      <c r="A11" s="17"/>
      <c r="B11" s="18"/>
      <c r="C11" s="17"/>
      <c r="D11" s="17"/>
      <c r="E11" s="17"/>
      <c r="F11" s="17"/>
      <c r="G11" s="17"/>
      <c r="H11" s="17"/>
      <c r="I11" s="42"/>
      <c r="J11" s="17"/>
      <c r="K11" s="17"/>
      <c r="L11" s="21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</row>
    <row r="12" spans="1:46" s="2" customFormat="1" ht="12" customHeight="1" x14ac:dyDescent="0.2">
      <c r="A12" s="17"/>
      <c r="B12" s="18"/>
      <c r="C12" s="17"/>
      <c r="D12" s="14" t="s">
        <v>10</v>
      </c>
      <c r="E12" s="17"/>
      <c r="F12" s="17"/>
      <c r="G12" s="17"/>
      <c r="H12" s="17"/>
      <c r="I12" s="43" t="s">
        <v>11</v>
      </c>
      <c r="J12" s="13" t="s">
        <v>0</v>
      </c>
      <c r="K12" s="17"/>
      <c r="L12" s="21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</row>
    <row r="13" spans="1:46" s="2" customFormat="1" ht="18" customHeight="1" x14ac:dyDescent="0.2">
      <c r="A13" s="17"/>
      <c r="B13" s="18"/>
      <c r="C13" s="17"/>
      <c r="D13" s="17"/>
      <c r="E13" s="13"/>
      <c r="F13" s="17"/>
      <c r="G13" s="17"/>
      <c r="H13" s="17"/>
      <c r="I13" s="43" t="s">
        <v>12</v>
      </c>
      <c r="J13" s="13" t="s">
        <v>0</v>
      </c>
      <c r="K13" s="17"/>
      <c r="L13" s="21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</row>
    <row r="14" spans="1:46" s="2" customFormat="1" ht="6.95" customHeight="1" x14ac:dyDescent="0.2">
      <c r="A14" s="17"/>
      <c r="B14" s="18"/>
      <c r="C14" s="17"/>
      <c r="D14" s="17"/>
      <c r="E14" s="17"/>
      <c r="F14" s="17"/>
      <c r="G14" s="17"/>
      <c r="H14" s="17"/>
      <c r="I14" s="42"/>
      <c r="J14" s="17"/>
      <c r="K14" s="17"/>
      <c r="L14" s="21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</row>
    <row r="15" spans="1:46" s="2" customFormat="1" ht="12" customHeight="1" x14ac:dyDescent="0.2">
      <c r="A15" s="17"/>
      <c r="B15" s="18"/>
      <c r="C15" s="17"/>
      <c r="D15" s="14" t="s">
        <v>13</v>
      </c>
      <c r="E15" s="17"/>
      <c r="F15" s="17"/>
      <c r="G15" s="17"/>
      <c r="H15" s="17"/>
      <c r="I15" s="43" t="s">
        <v>11</v>
      </c>
      <c r="J15" s="15"/>
      <c r="K15" s="17"/>
      <c r="L15" s="21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</row>
    <row r="16" spans="1:46" s="2" customFormat="1" ht="18" customHeight="1" x14ac:dyDescent="0.2">
      <c r="A16" s="17"/>
      <c r="B16" s="18"/>
      <c r="C16" s="17"/>
      <c r="D16" s="17"/>
      <c r="E16" s="181"/>
      <c r="F16" s="182"/>
      <c r="G16" s="182"/>
      <c r="H16" s="182"/>
      <c r="I16" s="43" t="s">
        <v>12</v>
      </c>
      <c r="J16" s="15"/>
      <c r="K16" s="17"/>
      <c r="L16" s="21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</row>
    <row r="17" spans="1:31" s="2" customFormat="1" ht="6.95" customHeight="1" x14ac:dyDescent="0.2">
      <c r="A17" s="17"/>
      <c r="B17" s="18"/>
      <c r="C17" s="17"/>
      <c r="D17" s="17"/>
      <c r="E17" s="17"/>
      <c r="F17" s="17"/>
      <c r="G17" s="17"/>
      <c r="H17" s="17"/>
      <c r="I17" s="42"/>
      <c r="J17" s="17"/>
      <c r="K17" s="17"/>
      <c r="L17" s="21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</row>
    <row r="18" spans="1:31" s="2" customFormat="1" ht="12" customHeight="1" x14ac:dyDescent="0.2">
      <c r="A18" s="17"/>
      <c r="B18" s="18"/>
      <c r="C18" s="17"/>
      <c r="D18" s="14" t="s">
        <v>14</v>
      </c>
      <c r="E18" s="17"/>
      <c r="F18" s="17"/>
      <c r="G18" s="17"/>
      <c r="H18" s="17"/>
      <c r="I18" s="43" t="s">
        <v>11</v>
      </c>
      <c r="J18" s="13" t="s">
        <v>0</v>
      </c>
      <c r="K18" s="17"/>
      <c r="L18" s="21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</row>
    <row r="19" spans="1:31" s="2" customFormat="1" ht="18" customHeight="1" x14ac:dyDescent="0.2">
      <c r="A19" s="17"/>
      <c r="B19" s="18"/>
      <c r="C19" s="17"/>
      <c r="D19" s="17"/>
      <c r="E19" s="13" t="s">
        <v>162</v>
      </c>
      <c r="F19" s="17"/>
      <c r="G19" s="17"/>
      <c r="H19" s="17"/>
      <c r="I19" s="43" t="s">
        <v>12</v>
      </c>
      <c r="J19" s="13" t="s">
        <v>0</v>
      </c>
      <c r="K19" s="17"/>
      <c r="L19" s="21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</row>
    <row r="20" spans="1:31" s="2" customFormat="1" ht="6.95" customHeight="1" x14ac:dyDescent="0.2">
      <c r="A20" s="17"/>
      <c r="B20" s="18"/>
      <c r="C20" s="17"/>
      <c r="D20" s="17"/>
      <c r="E20" s="17"/>
      <c r="F20" s="17"/>
      <c r="G20" s="17"/>
      <c r="H20" s="17"/>
      <c r="I20" s="42"/>
      <c r="J20" s="17"/>
      <c r="K20" s="17"/>
      <c r="L20" s="21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</row>
    <row r="21" spans="1:31" s="2" customFormat="1" ht="12" customHeight="1" x14ac:dyDescent="0.2">
      <c r="A21" s="17"/>
      <c r="B21" s="18"/>
      <c r="C21" s="17"/>
      <c r="D21" s="14" t="s">
        <v>16</v>
      </c>
      <c r="E21" s="17"/>
      <c r="F21" s="17"/>
      <c r="G21" s="17"/>
      <c r="H21" s="17"/>
      <c r="I21" s="43" t="s">
        <v>11</v>
      </c>
      <c r="J21" s="13" t="s">
        <v>0</v>
      </c>
      <c r="K21" s="17"/>
      <c r="L21" s="21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</row>
    <row r="22" spans="1:31" s="2" customFormat="1" ht="18" customHeight="1" x14ac:dyDescent="0.2">
      <c r="A22" s="17"/>
      <c r="B22" s="18"/>
      <c r="C22" s="17"/>
      <c r="D22" s="17"/>
      <c r="E22" s="13" t="s">
        <v>162</v>
      </c>
      <c r="F22" s="17"/>
      <c r="G22" s="17"/>
      <c r="H22" s="17"/>
      <c r="I22" s="43" t="s">
        <v>12</v>
      </c>
      <c r="J22" s="13" t="s">
        <v>0</v>
      </c>
      <c r="K22" s="17"/>
      <c r="L22" s="21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</row>
    <row r="23" spans="1:31" s="2" customFormat="1" ht="6.95" customHeight="1" x14ac:dyDescent="0.2">
      <c r="A23" s="17"/>
      <c r="B23" s="18"/>
      <c r="C23" s="17"/>
      <c r="D23" s="17"/>
      <c r="E23" s="17"/>
      <c r="F23" s="17"/>
      <c r="G23" s="17"/>
      <c r="H23" s="17"/>
      <c r="I23" s="42"/>
      <c r="J23" s="17"/>
      <c r="K23" s="17"/>
      <c r="L23" s="21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</row>
    <row r="24" spans="1:31" s="2" customFormat="1" ht="12" customHeight="1" x14ac:dyDescent="0.2">
      <c r="A24" s="17"/>
      <c r="B24" s="18"/>
      <c r="C24" s="17"/>
      <c r="D24" s="14" t="s">
        <v>17</v>
      </c>
      <c r="E24" s="17"/>
      <c r="F24" s="17"/>
      <c r="G24" s="17"/>
      <c r="H24" s="17"/>
      <c r="I24" s="42"/>
      <c r="J24" s="17"/>
      <c r="K24" s="17"/>
      <c r="L24" s="21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</row>
    <row r="25" spans="1:31" s="3" customFormat="1" ht="16.5" customHeight="1" x14ac:dyDescent="0.2">
      <c r="A25" s="44"/>
      <c r="B25" s="45"/>
      <c r="C25" s="44"/>
      <c r="D25" s="44"/>
      <c r="E25" s="183" t="s">
        <v>0</v>
      </c>
      <c r="F25" s="183"/>
      <c r="G25" s="183"/>
      <c r="H25" s="183"/>
      <c r="I25" s="46"/>
      <c r="J25" s="44"/>
      <c r="K25" s="44"/>
      <c r="L25" s="47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</row>
    <row r="26" spans="1:31" s="2" customFormat="1" ht="6.95" customHeight="1" x14ac:dyDescent="0.2">
      <c r="A26" s="17"/>
      <c r="B26" s="18"/>
      <c r="C26" s="17"/>
      <c r="D26" s="17"/>
      <c r="E26" s="17"/>
      <c r="F26" s="17"/>
      <c r="G26" s="17"/>
      <c r="H26" s="17"/>
      <c r="I26" s="42"/>
      <c r="J26" s="17"/>
      <c r="K26" s="17"/>
      <c r="L26" s="21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</row>
    <row r="27" spans="1:31" s="2" customFormat="1" ht="6.95" customHeight="1" x14ac:dyDescent="0.2">
      <c r="A27" s="17"/>
      <c r="B27" s="18"/>
      <c r="C27" s="17"/>
      <c r="D27" s="36"/>
      <c r="E27" s="36"/>
      <c r="F27" s="36"/>
      <c r="G27" s="36"/>
      <c r="H27" s="36"/>
      <c r="I27" s="48"/>
      <c r="J27" s="36"/>
      <c r="K27" s="36"/>
      <c r="L27" s="21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</row>
    <row r="28" spans="1:31" s="2" customFormat="1" ht="25.35" customHeight="1" x14ac:dyDescent="0.2">
      <c r="A28" s="17"/>
      <c r="B28" s="18"/>
      <c r="C28" s="17"/>
      <c r="D28" s="49" t="s">
        <v>18</v>
      </c>
      <c r="E28" s="17"/>
      <c r="F28" s="17"/>
      <c r="G28" s="17"/>
      <c r="H28" s="17"/>
      <c r="I28" s="42"/>
      <c r="J28" s="38">
        <f>ROUND(J96, 2)</f>
        <v>0</v>
      </c>
      <c r="K28" s="17"/>
      <c r="L28" s="21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</row>
    <row r="29" spans="1:31" s="2" customFormat="1" ht="6.95" customHeight="1" x14ac:dyDescent="0.2">
      <c r="A29" s="17"/>
      <c r="B29" s="18"/>
      <c r="C29" s="17"/>
      <c r="D29" s="36"/>
      <c r="E29" s="36"/>
      <c r="F29" s="36"/>
      <c r="G29" s="36"/>
      <c r="H29" s="36"/>
      <c r="I29" s="48"/>
      <c r="J29" s="36"/>
      <c r="K29" s="36"/>
      <c r="L29" s="21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</row>
    <row r="30" spans="1:31" s="2" customFormat="1" ht="14.45" customHeight="1" x14ac:dyDescent="0.2">
      <c r="A30" s="17"/>
      <c r="B30" s="18"/>
      <c r="C30" s="17"/>
      <c r="D30" s="17"/>
      <c r="E30" s="17"/>
      <c r="F30" s="20" t="s">
        <v>20</v>
      </c>
      <c r="G30" s="17"/>
      <c r="H30" s="17"/>
      <c r="I30" s="50" t="s">
        <v>19</v>
      </c>
      <c r="J30" s="20" t="s">
        <v>21</v>
      </c>
      <c r="K30" s="17"/>
      <c r="L30" s="21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</row>
    <row r="31" spans="1:31" s="2" customFormat="1" ht="14.45" customHeight="1" x14ac:dyDescent="0.2">
      <c r="A31" s="17"/>
      <c r="B31" s="18"/>
      <c r="C31" s="17"/>
      <c r="D31" s="51" t="s">
        <v>22</v>
      </c>
      <c r="E31" s="14" t="s">
        <v>23</v>
      </c>
      <c r="F31" s="52">
        <f>J28</f>
        <v>0</v>
      </c>
      <c r="G31" s="17"/>
      <c r="H31" s="17"/>
      <c r="I31" s="53">
        <v>0.21</v>
      </c>
      <c r="J31" s="52">
        <f>SUM(F31*I31)</f>
        <v>0</v>
      </c>
      <c r="K31" s="17"/>
      <c r="L31" s="21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</row>
    <row r="32" spans="1:31" s="2" customFormat="1" ht="14.25" customHeight="1" x14ac:dyDescent="0.2">
      <c r="A32" s="17"/>
      <c r="B32" s="18"/>
      <c r="C32" s="17"/>
      <c r="D32" s="17"/>
      <c r="E32" s="14" t="s">
        <v>24</v>
      </c>
      <c r="F32" s="52">
        <f>ROUND((SUM(BF96:BF216)),  2)</f>
        <v>0</v>
      </c>
      <c r="G32" s="17"/>
      <c r="H32" s="17"/>
      <c r="I32" s="53">
        <v>0.15</v>
      </c>
      <c r="J32" s="52">
        <f>ROUND(((SUM(BF97:BF216))*I32),  2)</f>
        <v>0</v>
      </c>
      <c r="K32" s="17"/>
      <c r="L32" s="21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</row>
    <row r="33" spans="1:31" s="2" customFormat="1" ht="14.45" hidden="1" customHeight="1" x14ac:dyDescent="0.2">
      <c r="A33" s="17"/>
      <c r="B33" s="18"/>
      <c r="C33" s="17"/>
      <c r="D33" s="17"/>
      <c r="E33" s="14" t="s">
        <v>25</v>
      </c>
      <c r="F33" s="52">
        <f>ROUND((SUM(BG96:BG216)),  2)</f>
        <v>0</v>
      </c>
      <c r="G33" s="17"/>
      <c r="H33" s="17"/>
      <c r="I33" s="53">
        <v>0.21</v>
      </c>
      <c r="J33" s="52">
        <f>0</f>
        <v>0</v>
      </c>
      <c r="K33" s="17"/>
      <c r="L33" s="21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</row>
    <row r="34" spans="1:31" s="2" customFormat="1" ht="14.45" hidden="1" customHeight="1" x14ac:dyDescent="0.2">
      <c r="A34" s="17"/>
      <c r="B34" s="18"/>
      <c r="C34" s="17"/>
      <c r="D34" s="17"/>
      <c r="E34" s="14" t="s">
        <v>26</v>
      </c>
      <c r="F34" s="52">
        <f>ROUND((SUM(BH96:BH216)),  2)</f>
        <v>0</v>
      </c>
      <c r="G34" s="17"/>
      <c r="H34" s="17"/>
      <c r="I34" s="53">
        <v>0.15</v>
      </c>
      <c r="J34" s="52">
        <f>0</f>
        <v>0</v>
      </c>
      <c r="K34" s="17"/>
      <c r="L34" s="21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</row>
    <row r="35" spans="1:31" s="2" customFormat="1" ht="0.75" hidden="1" customHeight="1" x14ac:dyDescent="0.2">
      <c r="A35" s="17"/>
      <c r="B35" s="18"/>
      <c r="C35" s="17"/>
      <c r="D35" s="17"/>
      <c r="E35" s="14" t="s">
        <v>27</v>
      </c>
      <c r="F35" s="52">
        <f>ROUND((SUM(BI96:BI216)),  2)</f>
        <v>0</v>
      </c>
      <c r="G35" s="17"/>
      <c r="H35" s="17"/>
      <c r="I35" s="53">
        <v>0</v>
      </c>
      <c r="J35" s="52">
        <f>0</f>
        <v>0</v>
      </c>
      <c r="K35" s="17"/>
      <c r="L35" s="21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</row>
    <row r="36" spans="1:31" s="2" customFormat="1" ht="6.95" customHeight="1" x14ac:dyDescent="0.2">
      <c r="A36" s="17"/>
      <c r="B36" s="18"/>
      <c r="C36" s="17"/>
      <c r="D36" s="17"/>
      <c r="E36" s="17"/>
      <c r="F36" s="17"/>
      <c r="G36" s="17"/>
      <c r="H36" s="17"/>
      <c r="I36" s="42"/>
      <c r="J36" s="17"/>
      <c r="K36" s="17"/>
      <c r="L36" s="21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</row>
    <row r="37" spans="1:31" s="2" customFormat="1" ht="25.35" customHeight="1" x14ac:dyDescent="0.2">
      <c r="A37" s="17"/>
      <c r="B37" s="18"/>
      <c r="C37" s="54"/>
      <c r="D37" s="55" t="s">
        <v>28</v>
      </c>
      <c r="E37" s="34"/>
      <c r="F37" s="34"/>
      <c r="G37" s="56" t="s">
        <v>29</v>
      </c>
      <c r="H37" s="57" t="s">
        <v>30</v>
      </c>
      <c r="I37" s="58"/>
      <c r="J37" s="59">
        <f>SUM(J28:J35)</f>
        <v>0</v>
      </c>
      <c r="K37" s="60"/>
      <c r="L37" s="21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</row>
    <row r="38" spans="1:31" s="2" customFormat="1" ht="14.45" customHeight="1" x14ac:dyDescent="0.2">
      <c r="A38" s="17"/>
      <c r="B38" s="18"/>
      <c r="C38" s="17"/>
      <c r="D38" s="17"/>
      <c r="E38" s="17"/>
      <c r="F38" s="17"/>
      <c r="G38" s="17"/>
      <c r="H38" s="17"/>
      <c r="I38" s="42"/>
      <c r="J38" s="17"/>
      <c r="K38" s="17"/>
      <c r="L38" s="21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</row>
    <row r="39" spans="1:31" s="1" customFormat="1" ht="14.45" customHeight="1" x14ac:dyDescent="0.2">
      <c r="B39" s="11"/>
      <c r="I39" s="39"/>
      <c r="L39" s="11"/>
    </row>
    <row r="40" spans="1:31" s="1" customFormat="1" ht="14.45" customHeight="1" x14ac:dyDescent="0.2">
      <c r="B40" s="11"/>
      <c r="I40" s="39"/>
      <c r="L40" s="11"/>
    </row>
    <row r="41" spans="1:31" s="1" customFormat="1" ht="14.45" customHeight="1" x14ac:dyDescent="0.2">
      <c r="B41" s="11"/>
      <c r="I41" s="39"/>
      <c r="L41" s="11"/>
    </row>
    <row r="42" spans="1:31" s="1" customFormat="1" ht="14.45" customHeight="1" x14ac:dyDescent="0.2">
      <c r="B42" s="11"/>
      <c r="I42" s="39"/>
      <c r="L42" s="11"/>
    </row>
    <row r="43" spans="1:31" s="1" customFormat="1" ht="14.45" customHeight="1" x14ac:dyDescent="0.2">
      <c r="B43" s="11"/>
      <c r="I43" s="39"/>
      <c r="L43" s="11"/>
    </row>
    <row r="44" spans="1:31" s="1" customFormat="1" ht="14.45" customHeight="1" x14ac:dyDescent="0.2">
      <c r="B44" s="11"/>
      <c r="I44" s="39"/>
      <c r="L44" s="11"/>
    </row>
    <row r="45" spans="1:31" s="1" customFormat="1" ht="14.45" customHeight="1" x14ac:dyDescent="0.2">
      <c r="B45" s="11"/>
      <c r="I45" s="39"/>
      <c r="L45" s="11"/>
    </row>
    <row r="46" spans="1:31" s="1" customFormat="1" ht="14.45" customHeight="1" x14ac:dyDescent="0.2">
      <c r="B46" s="11"/>
      <c r="I46" s="39"/>
      <c r="L46" s="11"/>
    </row>
    <row r="47" spans="1:31" s="1" customFormat="1" ht="14.45" customHeight="1" x14ac:dyDescent="0.2">
      <c r="B47" s="11"/>
      <c r="I47" s="39"/>
      <c r="L47" s="11"/>
    </row>
    <row r="48" spans="1:31" s="1" customFormat="1" ht="14.45" customHeight="1" x14ac:dyDescent="0.2">
      <c r="B48" s="11"/>
      <c r="I48" s="39"/>
      <c r="L48" s="11"/>
    </row>
    <row r="49" spans="1:31" s="1" customFormat="1" ht="14.45" customHeight="1" x14ac:dyDescent="0.2">
      <c r="B49" s="11"/>
      <c r="I49" s="39"/>
      <c r="L49" s="11"/>
    </row>
    <row r="50" spans="1:31" s="2" customFormat="1" ht="14.45" customHeight="1" x14ac:dyDescent="0.2">
      <c r="B50" s="21"/>
      <c r="D50" s="22" t="s">
        <v>31</v>
      </c>
      <c r="E50" s="23"/>
      <c r="F50" s="23"/>
      <c r="G50" s="22" t="s">
        <v>32</v>
      </c>
      <c r="H50" s="23"/>
      <c r="I50" s="61"/>
      <c r="J50" s="23"/>
      <c r="K50" s="23"/>
      <c r="L50" s="21"/>
    </row>
    <row r="51" spans="1:31" x14ac:dyDescent="0.2">
      <c r="B51" s="11"/>
      <c r="L51" s="11"/>
    </row>
    <row r="52" spans="1:31" x14ac:dyDescent="0.2">
      <c r="B52" s="11"/>
      <c r="L52" s="11"/>
    </row>
    <row r="53" spans="1:31" x14ac:dyDescent="0.2">
      <c r="B53" s="11"/>
      <c r="L53" s="11"/>
    </row>
    <row r="54" spans="1:31" x14ac:dyDescent="0.2">
      <c r="B54" s="11"/>
      <c r="L54" s="11"/>
    </row>
    <row r="55" spans="1:31" x14ac:dyDescent="0.2">
      <c r="B55" s="11"/>
      <c r="L55" s="11"/>
    </row>
    <row r="56" spans="1:31" x14ac:dyDescent="0.2">
      <c r="B56" s="11"/>
      <c r="L56" s="11"/>
    </row>
    <row r="57" spans="1:31" x14ac:dyDescent="0.2">
      <c r="B57" s="11"/>
      <c r="L57" s="11"/>
    </row>
    <row r="58" spans="1:31" x14ac:dyDescent="0.2">
      <c r="B58" s="11"/>
      <c r="L58" s="11"/>
    </row>
    <row r="59" spans="1:31" x14ac:dyDescent="0.2">
      <c r="B59" s="11"/>
      <c r="L59" s="11"/>
    </row>
    <row r="60" spans="1:31" x14ac:dyDescent="0.2">
      <c r="B60" s="11"/>
      <c r="L60" s="11"/>
    </row>
    <row r="61" spans="1:31" s="2" customFormat="1" ht="12.75" x14ac:dyDescent="0.2">
      <c r="A61" s="17"/>
      <c r="B61" s="18"/>
      <c r="C61" s="17"/>
      <c r="D61" s="24" t="s">
        <v>33</v>
      </c>
      <c r="E61" s="19"/>
      <c r="F61" s="62" t="s">
        <v>34</v>
      </c>
      <c r="G61" s="24" t="s">
        <v>33</v>
      </c>
      <c r="H61" s="19"/>
      <c r="I61" s="63"/>
      <c r="J61" s="64" t="s">
        <v>34</v>
      </c>
      <c r="K61" s="19"/>
      <c r="L61" s="21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</row>
    <row r="62" spans="1:31" x14ac:dyDescent="0.2">
      <c r="B62" s="11"/>
      <c r="L62" s="11"/>
    </row>
    <row r="63" spans="1:31" x14ac:dyDescent="0.2">
      <c r="B63" s="11"/>
      <c r="L63" s="11"/>
    </row>
    <row r="64" spans="1:31" x14ac:dyDescent="0.2">
      <c r="B64" s="11"/>
      <c r="L64" s="11"/>
    </row>
    <row r="65" spans="1:31" s="2" customFormat="1" ht="12.75" x14ac:dyDescent="0.2">
      <c r="A65" s="17"/>
      <c r="B65" s="18"/>
      <c r="C65" s="17"/>
      <c r="D65" s="22" t="s">
        <v>35</v>
      </c>
      <c r="E65" s="25"/>
      <c r="F65" s="25"/>
      <c r="G65" s="22" t="s">
        <v>36</v>
      </c>
      <c r="H65" s="25"/>
      <c r="I65" s="65"/>
      <c r="J65" s="25"/>
      <c r="K65" s="25"/>
      <c r="L65" s="21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</row>
    <row r="66" spans="1:31" x14ac:dyDescent="0.2">
      <c r="B66" s="11"/>
      <c r="L66" s="11"/>
    </row>
    <row r="67" spans="1:31" x14ac:dyDescent="0.2">
      <c r="B67" s="11"/>
      <c r="L67" s="11"/>
    </row>
    <row r="68" spans="1:31" x14ac:dyDescent="0.2">
      <c r="B68" s="11"/>
      <c r="L68" s="11"/>
    </row>
    <row r="69" spans="1:31" x14ac:dyDescent="0.2">
      <c r="B69" s="11"/>
      <c r="L69" s="11"/>
    </row>
    <row r="70" spans="1:31" x14ac:dyDescent="0.2">
      <c r="B70" s="11"/>
      <c r="L70" s="11"/>
    </row>
    <row r="71" spans="1:31" x14ac:dyDescent="0.2">
      <c r="B71" s="11"/>
      <c r="L71" s="11"/>
    </row>
    <row r="72" spans="1:31" x14ac:dyDescent="0.2">
      <c r="B72" s="11"/>
      <c r="L72" s="11"/>
    </row>
    <row r="73" spans="1:31" x14ac:dyDescent="0.2">
      <c r="B73" s="11"/>
      <c r="L73" s="11"/>
    </row>
    <row r="74" spans="1:31" x14ac:dyDescent="0.2">
      <c r="B74" s="11"/>
      <c r="L74" s="11"/>
    </row>
    <row r="75" spans="1:31" x14ac:dyDescent="0.2">
      <c r="B75" s="11"/>
      <c r="L75" s="11"/>
    </row>
    <row r="76" spans="1:31" s="2" customFormat="1" ht="12.75" x14ac:dyDescent="0.2">
      <c r="A76" s="17"/>
      <c r="B76" s="18"/>
      <c r="C76" s="17"/>
      <c r="D76" s="24" t="s">
        <v>33</v>
      </c>
      <c r="E76" s="19"/>
      <c r="F76" s="62" t="s">
        <v>34</v>
      </c>
      <c r="G76" s="24" t="s">
        <v>33</v>
      </c>
      <c r="H76" s="19"/>
      <c r="I76" s="63"/>
      <c r="J76" s="64" t="s">
        <v>34</v>
      </c>
      <c r="K76" s="19"/>
      <c r="L76" s="21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</row>
    <row r="77" spans="1:31" s="2" customFormat="1" ht="14.45" customHeight="1" x14ac:dyDescent="0.2">
      <c r="A77" s="17"/>
      <c r="B77" s="26"/>
      <c r="C77" s="27"/>
      <c r="D77" s="27"/>
      <c r="E77" s="27"/>
      <c r="F77" s="27"/>
      <c r="G77" s="27"/>
      <c r="H77" s="27"/>
      <c r="I77" s="66"/>
      <c r="J77" s="27"/>
      <c r="K77" s="27"/>
      <c r="L77" s="21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</row>
    <row r="84" spans="1:63" s="2" customFormat="1" ht="6.95" customHeight="1" x14ac:dyDescent="0.2">
      <c r="A84" s="17"/>
      <c r="B84" s="28"/>
      <c r="C84" s="29"/>
      <c r="D84" s="29"/>
      <c r="E84" s="29"/>
      <c r="F84" s="29"/>
      <c r="G84" s="29"/>
      <c r="H84" s="29"/>
      <c r="I84" s="67"/>
      <c r="J84" s="29"/>
      <c r="K84" s="29"/>
      <c r="L84" s="21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</row>
    <row r="85" spans="1:63" s="2" customFormat="1" ht="24.95" customHeight="1" x14ac:dyDescent="0.2">
      <c r="A85" s="17"/>
      <c r="B85" s="18"/>
      <c r="C85" s="12" t="s">
        <v>44</v>
      </c>
      <c r="D85" s="17"/>
      <c r="E85" s="17"/>
      <c r="F85" s="17"/>
      <c r="G85" s="17"/>
      <c r="H85" s="17"/>
      <c r="I85" s="42"/>
      <c r="J85" s="17"/>
      <c r="K85" s="17"/>
      <c r="L85" s="21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</row>
    <row r="86" spans="1:63" s="2" customFormat="1" ht="6.95" customHeight="1" x14ac:dyDescent="0.2">
      <c r="A86" s="17"/>
      <c r="B86" s="18"/>
      <c r="C86" s="17"/>
      <c r="D86" s="17"/>
      <c r="E86" s="17"/>
      <c r="F86" s="17"/>
      <c r="G86" s="17"/>
      <c r="H86" s="17"/>
      <c r="I86" s="42"/>
      <c r="J86" s="17"/>
      <c r="K86" s="17"/>
      <c r="L86" s="21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</row>
    <row r="87" spans="1:63" s="2" customFormat="1" ht="12" customHeight="1" x14ac:dyDescent="0.2">
      <c r="A87" s="17"/>
      <c r="B87" s="18"/>
      <c r="C87" s="14" t="s">
        <v>5</v>
      </c>
      <c r="D87" s="17"/>
      <c r="E87" s="17"/>
      <c r="F87" s="17"/>
      <c r="G87" s="17"/>
      <c r="H87" s="17"/>
      <c r="I87" s="42"/>
      <c r="J87" s="17"/>
      <c r="K87" s="17"/>
      <c r="L87" s="21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</row>
    <row r="88" spans="1:63" s="2" customFormat="1" ht="16.5" customHeight="1" x14ac:dyDescent="0.2">
      <c r="A88" s="17"/>
      <c r="B88" s="18"/>
      <c r="C88" s="17"/>
      <c r="D88" s="17"/>
      <c r="E88" s="177" t="s">
        <v>161</v>
      </c>
      <c r="F88" s="178"/>
      <c r="G88" s="178"/>
      <c r="H88" s="178"/>
      <c r="I88" s="42"/>
      <c r="J88" s="17"/>
      <c r="K88" s="17"/>
      <c r="L88" s="21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</row>
    <row r="89" spans="1:63" s="2" customFormat="1" ht="6.95" customHeight="1" x14ac:dyDescent="0.2">
      <c r="A89" s="17"/>
      <c r="B89" s="18"/>
      <c r="C89" s="17"/>
      <c r="D89" s="17"/>
      <c r="E89" s="17"/>
      <c r="F89" s="17"/>
      <c r="G89" s="17"/>
      <c r="H89" s="17"/>
      <c r="I89" s="42"/>
      <c r="J89" s="17"/>
      <c r="K89" s="17"/>
      <c r="L89" s="21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</row>
    <row r="90" spans="1:63" s="2" customFormat="1" ht="12" customHeight="1" x14ac:dyDescent="0.2">
      <c r="A90" s="17"/>
      <c r="B90" s="18"/>
      <c r="C90" s="14" t="s">
        <v>8</v>
      </c>
      <c r="D90" s="17"/>
      <c r="E90" s="17"/>
      <c r="F90" s="13"/>
      <c r="G90" s="17"/>
      <c r="H90" s="17"/>
      <c r="I90" s="43" t="s">
        <v>9</v>
      </c>
      <c r="J90" s="30" t="str">
        <f>IF(J10="","",J10)</f>
        <v/>
      </c>
      <c r="K90" s="17"/>
      <c r="L90" s="21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</row>
    <row r="91" spans="1:63" s="2" customFormat="1" ht="6.95" customHeight="1" x14ac:dyDescent="0.2">
      <c r="A91" s="17"/>
      <c r="B91" s="18"/>
      <c r="C91" s="17"/>
      <c r="D91" s="17"/>
      <c r="E91" s="17"/>
      <c r="F91" s="17"/>
      <c r="G91" s="17"/>
      <c r="H91" s="17"/>
      <c r="I91" s="42"/>
      <c r="J91" s="17"/>
      <c r="K91" s="17"/>
      <c r="L91" s="21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</row>
    <row r="92" spans="1:63" s="2" customFormat="1" ht="15.2" customHeight="1" x14ac:dyDescent="0.2">
      <c r="A92" s="17"/>
      <c r="B92" s="18"/>
      <c r="C92" s="14" t="s">
        <v>10</v>
      </c>
      <c r="D92" s="17"/>
      <c r="E92" s="17"/>
      <c r="F92" s="13" t="s">
        <v>188</v>
      </c>
      <c r="G92" s="17"/>
      <c r="H92" s="17"/>
      <c r="I92" s="43" t="s">
        <v>14</v>
      </c>
      <c r="J92" s="16" t="str">
        <f>E19</f>
        <v>Ing. Michal Vajtr</v>
      </c>
      <c r="K92" s="17"/>
      <c r="L92" s="21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</row>
    <row r="93" spans="1:63" s="2" customFormat="1" ht="15.2" customHeight="1" x14ac:dyDescent="0.2">
      <c r="A93" s="17"/>
      <c r="B93" s="18"/>
      <c r="C93" s="14" t="s">
        <v>13</v>
      </c>
      <c r="D93" s="17"/>
      <c r="E93" s="17"/>
      <c r="F93" s="13"/>
      <c r="G93" s="17"/>
      <c r="H93" s="17"/>
      <c r="I93" s="43" t="s">
        <v>16</v>
      </c>
      <c r="J93" s="16" t="str">
        <f>E22</f>
        <v>Ing. Michal Vajtr</v>
      </c>
      <c r="K93" s="17"/>
      <c r="L93" s="21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</row>
    <row r="94" spans="1:63" s="2" customFormat="1" ht="10.35" customHeight="1" x14ac:dyDescent="0.2">
      <c r="A94" s="17"/>
      <c r="B94" s="18"/>
      <c r="C94" s="17"/>
      <c r="D94" s="17"/>
      <c r="E94" s="17"/>
      <c r="F94" s="17"/>
      <c r="G94" s="17"/>
      <c r="H94" s="17"/>
      <c r="I94" s="42"/>
      <c r="J94" s="17"/>
      <c r="K94" s="17"/>
      <c r="L94" s="21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</row>
    <row r="95" spans="1:63" s="2" customFormat="1" ht="30" customHeight="1" x14ac:dyDescent="0.2">
      <c r="A95" s="139"/>
      <c r="B95" s="18"/>
      <c r="C95" s="184" t="s">
        <v>45</v>
      </c>
      <c r="D95" s="184"/>
      <c r="E95" s="184"/>
      <c r="F95" s="68" t="s">
        <v>176</v>
      </c>
      <c r="G95" s="68" t="s">
        <v>46</v>
      </c>
      <c r="H95" s="68" t="s">
        <v>47</v>
      </c>
      <c r="I95" s="68" t="s">
        <v>48</v>
      </c>
      <c r="J95" s="68" t="s">
        <v>42</v>
      </c>
      <c r="K95" s="139"/>
      <c r="L95" s="21"/>
      <c r="S95" s="139"/>
      <c r="T95" s="139"/>
      <c r="U95" s="139"/>
      <c r="V95" s="139"/>
      <c r="W95" s="139"/>
      <c r="X95" s="139"/>
      <c r="Y95" s="139"/>
      <c r="Z95" s="139"/>
      <c r="AA95" s="139"/>
      <c r="AB95" s="139"/>
      <c r="AC95" s="139"/>
      <c r="AD95" s="139"/>
      <c r="AE95" s="139"/>
    </row>
    <row r="96" spans="1:63" s="2" customFormat="1" ht="22.9" customHeight="1" x14ac:dyDescent="0.25">
      <c r="A96" s="17"/>
      <c r="B96" s="18"/>
      <c r="C96" s="37" t="s">
        <v>49</v>
      </c>
      <c r="D96" s="17"/>
      <c r="E96" s="17"/>
      <c r="F96" s="17"/>
      <c r="G96" s="17"/>
      <c r="H96" s="17"/>
      <c r="I96" s="42"/>
      <c r="J96" s="69">
        <f>SUM(J97,J120,J133,J138,J141,J145,J148,J173,J200,J210,J214)</f>
        <v>0</v>
      </c>
      <c r="K96" s="17"/>
      <c r="L96" s="18"/>
      <c r="M96" s="35"/>
      <c r="N96" s="31"/>
      <c r="O96" s="36"/>
      <c r="P96" s="70" t="e">
        <f>#REF!+#REF!+#REF!</f>
        <v>#REF!</v>
      </c>
      <c r="Q96" s="36"/>
      <c r="R96" s="70" t="e">
        <f>#REF!+#REF!+#REF!</f>
        <v>#REF!</v>
      </c>
      <c r="S96" s="36"/>
      <c r="T96" s="71" t="e">
        <f>#REF!+#REF!+#REF!</f>
        <v>#REF!</v>
      </c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T96" s="8" t="s">
        <v>37</v>
      </c>
      <c r="AU96" s="8" t="s">
        <v>43</v>
      </c>
      <c r="BK96" s="72" t="e">
        <f>#REF!+#REF!+#REF!</f>
        <v>#REF!</v>
      </c>
    </row>
    <row r="97" spans="1:65" s="4" customFormat="1" ht="22.9" customHeight="1" x14ac:dyDescent="0.2">
      <c r="B97" s="73"/>
      <c r="D97" s="74"/>
      <c r="E97" s="82"/>
      <c r="F97" s="82" t="s">
        <v>51</v>
      </c>
      <c r="I97" s="75"/>
      <c r="J97" s="83">
        <f>SUM(J98:J117)</f>
        <v>0</v>
      </c>
      <c r="K97" s="167"/>
      <c r="L97" s="73"/>
      <c r="M97" s="76"/>
      <c r="N97" s="77"/>
      <c r="O97" s="77"/>
      <c r="P97" s="78">
        <f>SUM(P98:P119)</f>
        <v>0</v>
      </c>
      <c r="Q97" s="77"/>
      <c r="R97" s="78">
        <f>SUM(R98:R119)</f>
        <v>0</v>
      </c>
      <c r="S97" s="77"/>
      <c r="T97" s="79">
        <f>SUM(T98:T119)</f>
        <v>0</v>
      </c>
      <c r="AR97" s="74" t="s">
        <v>39</v>
      </c>
      <c r="AT97" s="80" t="s">
        <v>37</v>
      </c>
      <c r="AU97" s="80" t="s">
        <v>39</v>
      </c>
      <c r="AY97" s="74" t="s">
        <v>50</v>
      </c>
      <c r="BK97" s="81">
        <f>SUM(BK98:BK119)</f>
        <v>0</v>
      </c>
    </row>
    <row r="98" spans="1:65" s="2" customFormat="1" ht="16.5" customHeight="1" x14ac:dyDescent="0.2">
      <c r="A98" s="17"/>
      <c r="B98" s="84"/>
      <c r="C98" s="185" t="s">
        <v>39</v>
      </c>
      <c r="D98" s="185"/>
      <c r="E98" s="185"/>
      <c r="F98" s="144" t="s">
        <v>53</v>
      </c>
      <c r="G98" s="145" t="s">
        <v>54</v>
      </c>
      <c r="H98" s="146">
        <v>8.4499999999999993</v>
      </c>
      <c r="I98" s="147"/>
      <c r="J98" s="148">
        <f>ROUND(I98*H98,2)</f>
        <v>0</v>
      </c>
      <c r="K98" s="168"/>
      <c r="L98" s="18"/>
      <c r="M98" s="85" t="s">
        <v>0</v>
      </c>
      <c r="N98" s="86" t="s">
        <v>23</v>
      </c>
      <c r="O98" s="32"/>
      <c r="P98" s="87">
        <f>O98*H98</f>
        <v>0</v>
      </c>
      <c r="Q98" s="87">
        <v>0</v>
      </c>
      <c r="R98" s="87">
        <f>Q98*H98</f>
        <v>0</v>
      </c>
      <c r="S98" s="87">
        <v>0</v>
      </c>
      <c r="T98" s="88">
        <f>S98*H98</f>
        <v>0</v>
      </c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R98" s="89" t="s">
        <v>55</v>
      </c>
      <c r="AT98" s="89" t="s">
        <v>52</v>
      </c>
      <c r="AU98" s="89" t="s">
        <v>40</v>
      </c>
      <c r="AY98" s="8" t="s">
        <v>50</v>
      </c>
      <c r="BE98" s="90">
        <f>IF(N98="základní",J98,0)</f>
        <v>0</v>
      </c>
      <c r="BF98" s="90">
        <f>IF(N98="snížená",J98,0)</f>
        <v>0</v>
      </c>
      <c r="BG98" s="90">
        <f>IF(N98="zákl. přenesená",J98,0)</f>
        <v>0</v>
      </c>
      <c r="BH98" s="90">
        <f>IF(N98="sníž. přenesená",J98,0)</f>
        <v>0</v>
      </c>
      <c r="BI98" s="90">
        <f>IF(N98="nulová",J98,0)</f>
        <v>0</v>
      </c>
      <c r="BJ98" s="8" t="s">
        <v>39</v>
      </c>
      <c r="BK98" s="90">
        <f>ROUND(I98*H98,2)</f>
        <v>0</v>
      </c>
      <c r="BL98" s="8" t="s">
        <v>55</v>
      </c>
      <c r="BM98" s="89" t="s">
        <v>56</v>
      </c>
    </row>
    <row r="99" spans="1:65" s="2" customFormat="1" ht="29.25" x14ac:dyDescent="0.2">
      <c r="A99" s="17"/>
      <c r="B99" s="18"/>
      <c r="C99" s="139"/>
      <c r="D99" s="142"/>
      <c r="E99" s="32"/>
      <c r="F99" s="92" t="s">
        <v>58</v>
      </c>
      <c r="G99" s="17"/>
      <c r="H99" s="17"/>
      <c r="I99" s="42"/>
      <c r="J99" s="17"/>
      <c r="K99" s="17"/>
      <c r="L99" s="18"/>
      <c r="M99" s="93"/>
      <c r="N99" s="94"/>
      <c r="O99" s="32"/>
      <c r="P99" s="32"/>
      <c r="Q99" s="32"/>
      <c r="R99" s="32"/>
      <c r="S99" s="32"/>
      <c r="T99" s="33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T99" s="8" t="s">
        <v>57</v>
      </c>
      <c r="AU99" s="8" t="s">
        <v>40</v>
      </c>
    </row>
    <row r="100" spans="1:65" s="5" customFormat="1" ht="11.25" customHeight="1" x14ac:dyDescent="0.2">
      <c r="B100" s="95"/>
      <c r="D100" s="142"/>
      <c r="E100" s="143"/>
      <c r="F100" s="97" t="s">
        <v>126</v>
      </c>
      <c r="H100" s="98">
        <v>8.4499999999999993</v>
      </c>
      <c r="I100" s="99"/>
      <c r="L100" s="95"/>
      <c r="M100" s="100"/>
      <c r="N100" s="101"/>
      <c r="O100" s="101"/>
      <c r="P100" s="101"/>
      <c r="Q100" s="101"/>
      <c r="R100" s="101"/>
      <c r="S100" s="101"/>
      <c r="T100" s="102"/>
      <c r="AT100" s="96" t="s">
        <v>59</v>
      </c>
      <c r="AU100" s="96" t="s">
        <v>40</v>
      </c>
      <c r="AV100" s="5" t="s">
        <v>40</v>
      </c>
      <c r="AW100" s="5" t="s">
        <v>15</v>
      </c>
      <c r="AX100" s="5" t="s">
        <v>39</v>
      </c>
      <c r="AY100" s="96" t="s">
        <v>50</v>
      </c>
    </row>
    <row r="101" spans="1:65" s="2" customFormat="1" ht="16.5" customHeight="1" x14ac:dyDescent="0.2">
      <c r="A101" s="17"/>
      <c r="B101" s="84"/>
      <c r="C101" s="185">
        <v>2</v>
      </c>
      <c r="D101" s="185"/>
      <c r="E101" s="185"/>
      <c r="F101" s="144" t="s">
        <v>189</v>
      </c>
      <c r="G101" s="145" t="s">
        <v>54</v>
      </c>
      <c r="H101" s="146">
        <v>8.4499999999999993</v>
      </c>
      <c r="I101" s="147"/>
      <c r="J101" s="148">
        <f>ROUND(I101*H101,2)</f>
        <v>0</v>
      </c>
      <c r="K101" s="168"/>
      <c r="L101" s="18"/>
      <c r="M101" s="85" t="s">
        <v>0</v>
      </c>
      <c r="N101" s="86" t="s">
        <v>23</v>
      </c>
      <c r="O101" s="32"/>
      <c r="P101" s="87">
        <f>O101*H101</f>
        <v>0</v>
      </c>
      <c r="Q101" s="87">
        <v>0</v>
      </c>
      <c r="R101" s="87">
        <f>Q101*H101</f>
        <v>0</v>
      </c>
      <c r="S101" s="87">
        <v>0</v>
      </c>
      <c r="T101" s="88">
        <f>S101*H101</f>
        <v>0</v>
      </c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  <c r="AR101" s="89" t="s">
        <v>55</v>
      </c>
      <c r="AT101" s="89" t="s">
        <v>52</v>
      </c>
      <c r="AU101" s="89" t="s">
        <v>40</v>
      </c>
      <c r="AY101" s="8" t="s">
        <v>50</v>
      </c>
      <c r="BE101" s="90">
        <f>IF(N101="základní",J101,0)</f>
        <v>0</v>
      </c>
      <c r="BF101" s="90">
        <f>IF(N101="snížená",J101,0)</f>
        <v>0</v>
      </c>
      <c r="BG101" s="90">
        <f>IF(N101="zákl. přenesená",J101,0)</f>
        <v>0</v>
      </c>
      <c r="BH101" s="90">
        <f>IF(N101="sníž. přenesená",J101,0)</f>
        <v>0</v>
      </c>
      <c r="BI101" s="90">
        <f>IF(N101="nulová",J101,0)</f>
        <v>0</v>
      </c>
      <c r="BJ101" s="8" t="s">
        <v>39</v>
      </c>
      <c r="BK101" s="90">
        <f>ROUND(I101*H101,2)</f>
        <v>0</v>
      </c>
      <c r="BL101" s="8" t="s">
        <v>55</v>
      </c>
      <c r="BM101" s="89" t="s">
        <v>60</v>
      </c>
    </row>
    <row r="102" spans="1:65" s="2" customFormat="1" ht="29.25" x14ac:dyDescent="0.2">
      <c r="A102" s="17"/>
      <c r="B102" s="18"/>
      <c r="C102" s="139"/>
      <c r="D102" s="91"/>
      <c r="E102" s="32"/>
      <c r="F102" s="92" t="s">
        <v>190</v>
      </c>
      <c r="G102" s="17"/>
      <c r="H102" s="17"/>
      <c r="I102" s="42"/>
      <c r="J102" s="17"/>
      <c r="K102" s="169"/>
      <c r="L102" s="18"/>
      <c r="M102" s="93"/>
      <c r="N102" s="94"/>
      <c r="O102" s="32"/>
      <c r="P102" s="32"/>
      <c r="Q102" s="32"/>
      <c r="R102" s="32"/>
      <c r="S102" s="32"/>
      <c r="T102" s="33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T102" s="8" t="s">
        <v>57</v>
      </c>
      <c r="AU102" s="8" t="s">
        <v>40</v>
      </c>
    </row>
    <row r="103" spans="1:65" s="2" customFormat="1" ht="24" customHeight="1" x14ac:dyDescent="0.2">
      <c r="A103" s="17"/>
      <c r="B103" s="84"/>
      <c r="C103" s="176">
        <v>3</v>
      </c>
      <c r="D103" s="176"/>
      <c r="E103" s="176"/>
      <c r="F103" s="144" t="s">
        <v>191</v>
      </c>
      <c r="G103" s="145" t="s">
        <v>54</v>
      </c>
      <c r="H103" s="146">
        <v>2.2250000000000001</v>
      </c>
      <c r="I103" s="147"/>
      <c r="J103" s="148">
        <f>ROUND(I103*H103,2)</f>
        <v>0</v>
      </c>
      <c r="K103" s="168"/>
      <c r="L103" s="18"/>
      <c r="M103" s="85" t="s">
        <v>0</v>
      </c>
      <c r="N103" s="86" t="s">
        <v>23</v>
      </c>
      <c r="O103" s="32"/>
      <c r="P103" s="87">
        <f>O103*H103</f>
        <v>0</v>
      </c>
      <c r="Q103" s="87">
        <v>0</v>
      </c>
      <c r="R103" s="87">
        <f>Q103*H103</f>
        <v>0</v>
      </c>
      <c r="S103" s="87">
        <v>0</v>
      </c>
      <c r="T103" s="88">
        <f>S103*H103</f>
        <v>0</v>
      </c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R103" s="89" t="s">
        <v>55</v>
      </c>
      <c r="AT103" s="89" t="s">
        <v>52</v>
      </c>
      <c r="AU103" s="89" t="s">
        <v>40</v>
      </c>
      <c r="AY103" s="8" t="s">
        <v>50</v>
      </c>
      <c r="BE103" s="90">
        <f>IF(N103="základní",J103,0)</f>
        <v>0</v>
      </c>
      <c r="BF103" s="90">
        <f>IF(N103="snížená",J103,0)</f>
        <v>0</v>
      </c>
      <c r="BG103" s="90">
        <f>IF(N103="zákl. přenesená",J103,0)</f>
        <v>0</v>
      </c>
      <c r="BH103" s="90">
        <f>IF(N103="sníž. přenesená",J103,0)</f>
        <v>0</v>
      </c>
      <c r="BI103" s="90">
        <f>IF(N103="nulová",J103,0)</f>
        <v>0</v>
      </c>
      <c r="BJ103" s="8" t="s">
        <v>39</v>
      </c>
      <c r="BK103" s="90">
        <f>ROUND(I103*H103,2)</f>
        <v>0</v>
      </c>
      <c r="BL103" s="8" t="s">
        <v>55</v>
      </c>
      <c r="BM103" s="89" t="s">
        <v>61</v>
      </c>
    </row>
    <row r="104" spans="1:65" s="2" customFormat="1" ht="19.5" x14ac:dyDescent="0.2">
      <c r="A104" s="17"/>
      <c r="B104" s="18"/>
      <c r="C104" s="139"/>
      <c r="D104" s="91"/>
      <c r="E104" s="139"/>
      <c r="F104" s="92" t="s">
        <v>193</v>
      </c>
      <c r="G104" s="17"/>
      <c r="H104" s="17"/>
      <c r="I104" s="42"/>
      <c r="J104" s="17"/>
      <c r="K104" s="17"/>
      <c r="L104" s="18"/>
      <c r="M104" s="93"/>
      <c r="N104" s="94"/>
      <c r="O104" s="32"/>
      <c r="P104" s="32"/>
      <c r="Q104" s="32"/>
      <c r="R104" s="32"/>
      <c r="S104" s="32"/>
      <c r="T104" s="33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T104" s="8" t="s">
        <v>57</v>
      </c>
      <c r="AU104" s="8" t="s">
        <v>40</v>
      </c>
    </row>
    <row r="105" spans="1:65" s="5" customFormat="1" ht="11.25" customHeight="1" x14ac:dyDescent="0.2">
      <c r="B105" s="95"/>
      <c r="D105" s="91"/>
      <c r="E105" s="96"/>
      <c r="F105" s="97" t="s">
        <v>200</v>
      </c>
      <c r="H105" s="98">
        <v>1.2250000000000001</v>
      </c>
      <c r="I105" s="99"/>
      <c r="L105" s="95"/>
      <c r="M105" s="100"/>
      <c r="N105" s="101"/>
      <c r="O105" s="101"/>
      <c r="P105" s="101"/>
      <c r="Q105" s="101"/>
      <c r="R105" s="101"/>
      <c r="S105" s="101"/>
      <c r="T105" s="102"/>
      <c r="AT105" s="96" t="s">
        <v>59</v>
      </c>
      <c r="AU105" s="96" t="s">
        <v>40</v>
      </c>
      <c r="AV105" s="5" t="s">
        <v>40</v>
      </c>
      <c r="AW105" s="5" t="s">
        <v>15</v>
      </c>
      <c r="AX105" s="5" t="s">
        <v>39</v>
      </c>
      <c r="AY105" s="96" t="s">
        <v>50</v>
      </c>
    </row>
    <row r="106" spans="1:65" s="5" customFormat="1" ht="11.25" customHeight="1" x14ac:dyDescent="0.2">
      <c r="B106" s="95"/>
      <c r="D106" s="91"/>
      <c r="E106" s="96"/>
      <c r="F106" s="97" t="s">
        <v>201</v>
      </c>
      <c r="H106" s="98">
        <v>1</v>
      </c>
      <c r="I106" s="99"/>
      <c r="L106" s="95"/>
      <c r="M106" s="100"/>
      <c r="N106" s="101"/>
      <c r="O106" s="101"/>
      <c r="P106" s="101"/>
      <c r="Q106" s="101"/>
      <c r="R106" s="101"/>
      <c r="S106" s="101"/>
      <c r="T106" s="102"/>
      <c r="AT106" s="96"/>
      <c r="AU106" s="96"/>
      <c r="AY106" s="96"/>
    </row>
    <row r="107" spans="1:65" s="5" customFormat="1" ht="11.25" customHeight="1" x14ac:dyDescent="0.2">
      <c r="B107" s="95"/>
      <c r="D107" s="91"/>
      <c r="E107" s="96"/>
      <c r="F107" s="126" t="s">
        <v>202</v>
      </c>
      <c r="H107" s="137">
        <v>2.2250000000000001</v>
      </c>
      <c r="I107" s="99"/>
      <c r="L107" s="95"/>
      <c r="M107" s="100"/>
      <c r="N107" s="101"/>
      <c r="O107" s="101"/>
      <c r="P107" s="101"/>
      <c r="Q107" s="101"/>
      <c r="R107" s="101"/>
      <c r="S107" s="101"/>
      <c r="T107" s="102"/>
      <c r="AT107" s="96"/>
      <c r="AU107" s="96"/>
      <c r="AY107" s="96"/>
    </row>
    <row r="108" spans="1:65" s="2" customFormat="1" ht="24" customHeight="1" x14ac:dyDescent="0.2">
      <c r="A108" s="17"/>
      <c r="B108" s="84"/>
      <c r="C108" s="176">
        <v>4</v>
      </c>
      <c r="D108" s="176"/>
      <c r="E108" s="176"/>
      <c r="F108" s="144" t="s">
        <v>192</v>
      </c>
      <c r="G108" s="145" t="s">
        <v>54</v>
      </c>
      <c r="H108" s="146">
        <v>2.2250000000000001</v>
      </c>
      <c r="I108" s="147"/>
      <c r="J108" s="148">
        <f>ROUND(I108*H108,2)</f>
        <v>0</v>
      </c>
      <c r="K108" s="168"/>
      <c r="L108" s="18"/>
      <c r="M108" s="85" t="s">
        <v>0</v>
      </c>
      <c r="N108" s="86" t="s">
        <v>23</v>
      </c>
      <c r="O108" s="32"/>
      <c r="P108" s="87">
        <f>O108*H108</f>
        <v>0</v>
      </c>
      <c r="Q108" s="87">
        <v>0</v>
      </c>
      <c r="R108" s="87">
        <f>Q108*H108</f>
        <v>0</v>
      </c>
      <c r="S108" s="87">
        <v>0</v>
      </c>
      <c r="T108" s="88">
        <f>S108*H108</f>
        <v>0</v>
      </c>
      <c r="U108" s="17"/>
      <c r="V108" s="32"/>
      <c r="W108" s="17"/>
      <c r="X108" s="17"/>
      <c r="Y108" s="17"/>
      <c r="Z108" s="17"/>
      <c r="AA108" s="17"/>
      <c r="AB108" s="17"/>
      <c r="AC108" s="17"/>
      <c r="AD108" s="17"/>
      <c r="AE108" s="17"/>
      <c r="AR108" s="89" t="s">
        <v>55</v>
      </c>
      <c r="AT108" s="89" t="s">
        <v>52</v>
      </c>
      <c r="AU108" s="89" t="s">
        <v>40</v>
      </c>
      <c r="AY108" s="8" t="s">
        <v>50</v>
      </c>
      <c r="BE108" s="90">
        <f>IF(N108="základní",J108,0)</f>
        <v>0</v>
      </c>
      <c r="BF108" s="90">
        <f>IF(N108="snížená",J108,0)</f>
        <v>0</v>
      </c>
      <c r="BG108" s="90">
        <f>IF(N108="zákl. přenesená",J108,0)</f>
        <v>0</v>
      </c>
      <c r="BH108" s="90">
        <f>IF(N108="sníž. přenesená",J108,0)</f>
        <v>0</v>
      </c>
      <c r="BI108" s="90">
        <f>IF(N108="nulová",J108,0)</f>
        <v>0</v>
      </c>
      <c r="BJ108" s="8" t="s">
        <v>39</v>
      </c>
      <c r="BK108" s="90">
        <f>ROUND(I108*H108,2)</f>
        <v>0</v>
      </c>
      <c r="BL108" s="8" t="s">
        <v>55</v>
      </c>
      <c r="BM108" s="89" t="s">
        <v>63</v>
      </c>
    </row>
    <row r="109" spans="1:65" s="2" customFormat="1" ht="29.25" x14ac:dyDescent="0.2">
      <c r="A109" s="17"/>
      <c r="B109" s="18"/>
      <c r="C109" s="139"/>
      <c r="D109" s="142"/>
      <c r="E109" s="32"/>
      <c r="F109" s="92" t="s">
        <v>194</v>
      </c>
      <c r="G109" s="17"/>
      <c r="H109" s="17"/>
      <c r="I109" s="42"/>
      <c r="J109" s="17"/>
      <c r="K109" s="169"/>
      <c r="L109" s="18"/>
      <c r="M109" s="93"/>
      <c r="N109" s="94"/>
      <c r="O109" s="32"/>
      <c r="P109" s="32"/>
      <c r="Q109" s="32"/>
      <c r="R109" s="32"/>
      <c r="S109" s="32"/>
      <c r="T109" s="33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T109" s="8" t="s">
        <v>57</v>
      </c>
      <c r="AU109" s="8" t="s">
        <v>40</v>
      </c>
    </row>
    <row r="110" spans="1:65" s="2" customFormat="1" ht="16.5" customHeight="1" x14ac:dyDescent="0.2">
      <c r="A110" s="17"/>
      <c r="B110" s="84"/>
      <c r="C110" s="176">
        <v>5</v>
      </c>
      <c r="D110" s="176"/>
      <c r="E110" s="176"/>
      <c r="F110" s="144" t="s">
        <v>66</v>
      </c>
      <c r="G110" s="145" t="s">
        <v>54</v>
      </c>
      <c r="H110" s="146">
        <v>10.675000000000001</v>
      </c>
      <c r="I110" s="147"/>
      <c r="J110" s="148">
        <f>ROUND(I110*H110,2)</f>
        <v>0</v>
      </c>
      <c r="K110" s="168"/>
      <c r="L110" s="18"/>
      <c r="M110" s="85" t="s">
        <v>0</v>
      </c>
      <c r="N110" s="86" t="s">
        <v>23</v>
      </c>
      <c r="O110" s="32"/>
      <c r="P110" s="87">
        <f>O110*H110</f>
        <v>0</v>
      </c>
      <c r="Q110" s="87">
        <v>0</v>
      </c>
      <c r="R110" s="87">
        <f>Q110*H110</f>
        <v>0</v>
      </c>
      <c r="S110" s="87">
        <v>0</v>
      </c>
      <c r="T110" s="88">
        <f>S110*H110</f>
        <v>0</v>
      </c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R110" s="89" t="s">
        <v>55</v>
      </c>
      <c r="AT110" s="89" t="s">
        <v>52</v>
      </c>
      <c r="AU110" s="89" t="s">
        <v>40</v>
      </c>
      <c r="AY110" s="8" t="s">
        <v>50</v>
      </c>
      <c r="BE110" s="90">
        <f>IF(N110="základní",J110,0)</f>
        <v>0</v>
      </c>
      <c r="BF110" s="90">
        <f>IF(N110="snížená",J110,0)</f>
        <v>0</v>
      </c>
      <c r="BG110" s="90">
        <f>IF(N110="zákl. přenesená",J110,0)</f>
        <v>0</v>
      </c>
      <c r="BH110" s="90">
        <f>IF(N110="sníž. přenesená",J110,0)</f>
        <v>0</v>
      </c>
      <c r="BI110" s="90">
        <f>IF(N110="nulová",J110,0)</f>
        <v>0</v>
      </c>
      <c r="BJ110" s="8" t="s">
        <v>39</v>
      </c>
      <c r="BK110" s="90">
        <f>ROUND(I110*H110,2)</f>
        <v>0</v>
      </c>
      <c r="BL110" s="8" t="s">
        <v>55</v>
      </c>
      <c r="BM110" s="89" t="s">
        <v>67</v>
      </c>
    </row>
    <row r="111" spans="1:65" s="2" customFormat="1" ht="19.5" x14ac:dyDescent="0.2">
      <c r="A111" s="17"/>
      <c r="B111" s="18"/>
      <c r="C111" s="139"/>
      <c r="D111" s="91"/>
      <c r="E111" s="32"/>
      <c r="F111" s="92" t="s">
        <v>68</v>
      </c>
      <c r="G111" s="17"/>
      <c r="H111" s="17"/>
      <c r="I111" s="42"/>
      <c r="J111" s="17"/>
      <c r="K111" s="17"/>
      <c r="L111" s="18"/>
      <c r="M111" s="93"/>
      <c r="N111" s="94"/>
      <c r="O111" s="32"/>
      <c r="P111" s="32"/>
      <c r="Q111" s="32"/>
      <c r="R111" s="32"/>
      <c r="S111" s="32"/>
      <c r="T111" s="33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  <c r="AT111" s="8" t="s">
        <v>57</v>
      </c>
      <c r="AU111" s="8" t="s">
        <v>40</v>
      </c>
    </row>
    <row r="112" spans="1:65" s="5" customFormat="1" ht="11.25" customHeight="1" x14ac:dyDescent="0.2">
      <c r="B112" s="95"/>
      <c r="D112" s="91"/>
      <c r="E112" s="96"/>
      <c r="F112" s="97" t="s">
        <v>203</v>
      </c>
      <c r="H112" s="98">
        <v>10.675000000000001</v>
      </c>
      <c r="I112" s="99"/>
      <c r="K112" s="170"/>
      <c r="L112" s="95"/>
      <c r="M112" s="100"/>
      <c r="N112" s="101"/>
      <c r="O112" s="101"/>
      <c r="P112" s="101"/>
      <c r="Q112" s="101"/>
      <c r="R112" s="101"/>
      <c r="S112" s="101"/>
      <c r="T112" s="102"/>
      <c r="AT112" s="96" t="s">
        <v>59</v>
      </c>
      <c r="AU112" s="96" t="s">
        <v>40</v>
      </c>
      <c r="AV112" s="5" t="s">
        <v>40</v>
      </c>
      <c r="AW112" s="5" t="s">
        <v>15</v>
      </c>
      <c r="AX112" s="5" t="s">
        <v>39</v>
      </c>
      <c r="AY112" s="96" t="s">
        <v>50</v>
      </c>
    </row>
    <row r="113" spans="1:65" s="2" customFormat="1" ht="24" customHeight="1" x14ac:dyDescent="0.2">
      <c r="A113" s="17"/>
      <c r="B113" s="84"/>
      <c r="C113" s="176">
        <v>6</v>
      </c>
      <c r="D113" s="176"/>
      <c r="E113" s="176"/>
      <c r="F113" s="144" t="s">
        <v>69</v>
      </c>
      <c r="G113" s="145" t="s">
        <v>54</v>
      </c>
      <c r="H113" s="146">
        <v>10.675000000000001</v>
      </c>
      <c r="I113" s="147"/>
      <c r="J113" s="148">
        <f>ROUND(I113*H113,2)</f>
        <v>0</v>
      </c>
      <c r="K113" s="171"/>
      <c r="L113" s="18"/>
      <c r="M113" s="85" t="s">
        <v>0</v>
      </c>
      <c r="N113" s="86" t="s">
        <v>23</v>
      </c>
      <c r="O113" s="32"/>
      <c r="P113" s="87">
        <f>O113*H113</f>
        <v>0</v>
      </c>
      <c r="Q113" s="87">
        <v>0</v>
      </c>
      <c r="R113" s="87">
        <f>Q113*H113</f>
        <v>0</v>
      </c>
      <c r="S113" s="87">
        <v>0</v>
      </c>
      <c r="T113" s="88">
        <f>S113*H113</f>
        <v>0</v>
      </c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R113" s="89" t="s">
        <v>55</v>
      </c>
      <c r="AT113" s="89" t="s">
        <v>52</v>
      </c>
      <c r="AU113" s="89" t="s">
        <v>40</v>
      </c>
      <c r="AY113" s="8" t="s">
        <v>50</v>
      </c>
      <c r="BE113" s="90">
        <f>IF(N113="základní",J113,0)</f>
        <v>0</v>
      </c>
      <c r="BF113" s="90">
        <f>IF(N113="snížená",J113,0)</f>
        <v>0</v>
      </c>
      <c r="BG113" s="90">
        <f>IF(N113="zákl. přenesená",J113,0)</f>
        <v>0</v>
      </c>
      <c r="BH113" s="90">
        <f>IF(N113="sníž. přenesená",J113,0)</f>
        <v>0</v>
      </c>
      <c r="BI113" s="90">
        <f>IF(N113="nulová",J113,0)</f>
        <v>0</v>
      </c>
      <c r="BJ113" s="8" t="s">
        <v>39</v>
      </c>
      <c r="BK113" s="90">
        <f>ROUND(I113*H113,2)</f>
        <v>0</v>
      </c>
      <c r="BL113" s="8" t="s">
        <v>55</v>
      </c>
      <c r="BM113" s="89" t="s">
        <v>70</v>
      </c>
    </row>
    <row r="114" spans="1:65" s="2" customFormat="1" ht="39" x14ac:dyDescent="0.2">
      <c r="A114" s="17"/>
      <c r="B114" s="18"/>
      <c r="C114" s="139"/>
      <c r="D114" s="142"/>
      <c r="E114" s="32"/>
      <c r="F114" s="92" t="s">
        <v>71</v>
      </c>
      <c r="G114" s="17"/>
      <c r="H114" s="17"/>
      <c r="I114" s="42"/>
      <c r="J114" s="17"/>
      <c r="K114" s="169"/>
      <c r="L114" s="18"/>
      <c r="M114" s="93"/>
      <c r="N114" s="94"/>
      <c r="O114" s="32"/>
      <c r="P114" s="32"/>
      <c r="Q114" s="32"/>
      <c r="R114" s="32"/>
      <c r="S114" s="32"/>
      <c r="T114" s="33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T114" s="8" t="s">
        <v>57</v>
      </c>
      <c r="AU114" s="8" t="s">
        <v>40</v>
      </c>
    </row>
    <row r="115" spans="1:65" s="2" customFormat="1" ht="16.5" customHeight="1" x14ac:dyDescent="0.2">
      <c r="A115" s="17"/>
      <c r="B115" s="84"/>
      <c r="C115" s="176">
        <v>7</v>
      </c>
      <c r="D115" s="176"/>
      <c r="E115" s="176"/>
      <c r="F115" s="144" t="s">
        <v>72</v>
      </c>
      <c r="G115" s="145" t="s">
        <v>54</v>
      </c>
      <c r="H115" s="146">
        <v>10.675000000000001</v>
      </c>
      <c r="I115" s="147"/>
      <c r="J115" s="148">
        <f>ROUND(I115*H115,2)</f>
        <v>0</v>
      </c>
      <c r="K115" s="168"/>
      <c r="L115" s="18"/>
      <c r="M115" s="85" t="s">
        <v>0</v>
      </c>
      <c r="N115" s="86" t="s">
        <v>23</v>
      </c>
      <c r="O115" s="32"/>
      <c r="P115" s="87">
        <f>O115*H115</f>
        <v>0</v>
      </c>
      <c r="Q115" s="87">
        <v>0</v>
      </c>
      <c r="R115" s="87">
        <f>Q115*H115</f>
        <v>0</v>
      </c>
      <c r="S115" s="87">
        <v>0</v>
      </c>
      <c r="T115" s="88">
        <f>S115*H115</f>
        <v>0</v>
      </c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  <c r="AR115" s="89" t="s">
        <v>55</v>
      </c>
      <c r="AT115" s="89" t="s">
        <v>52</v>
      </c>
      <c r="AU115" s="89" t="s">
        <v>40</v>
      </c>
      <c r="AY115" s="8" t="s">
        <v>50</v>
      </c>
      <c r="BE115" s="90">
        <f>IF(N115="základní",J115,0)</f>
        <v>0</v>
      </c>
      <c r="BF115" s="90">
        <f>IF(N115="snížená",J115,0)</f>
        <v>0</v>
      </c>
      <c r="BG115" s="90">
        <f>IF(N115="zákl. přenesená",J115,0)</f>
        <v>0</v>
      </c>
      <c r="BH115" s="90">
        <f>IF(N115="sníž. přenesená",J115,0)</f>
        <v>0</v>
      </c>
      <c r="BI115" s="90">
        <f>IF(N115="nulová",J115,0)</f>
        <v>0</v>
      </c>
      <c r="BJ115" s="8" t="s">
        <v>39</v>
      </c>
      <c r="BK115" s="90">
        <f>ROUND(I115*H115,2)</f>
        <v>0</v>
      </c>
      <c r="BL115" s="8" t="s">
        <v>55</v>
      </c>
      <c r="BM115" s="89" t="s">
        <v>73</v>
      </c>
    </row>
    <row r="116" spans="1:65" s="2" customFormat="1" ht="11.25" customHeight="1" x14ac:dyDescent="0.2">
      <c r="A116" s="17"/>
      <c r="B116" s="18"/>
      <c r="C116" s="139"/>
      <c r="D116" s="142"/>
      <c r="E116" s="139"/>
      <c r="F116" s="92" t="s">
        <v>74</v>
      </c>
      <c r="G116" s="17"/>
      <c r="H116" s="17"/>
      <c r="I116" s="42"/>
      <c r="J116" s="17"/>
      <c r="K116" s="169"/>
      <c r="L116" s="18"/>
      <c r="M116" s="93"/>
      <c r="N116" s="94"/>
      <c r="O116" s="32"/>
      <c r="P116" s="32"/>
      <c r="Q116" s="32"/>
      <c r="R116" s="32"/>
      <c r="S116" s="32"/>
      <c r="T116" s="33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T116" s="8" t="s">
        <v>57</v>
      </c>
      <c r="AU116" s="8" t="s">
        <v>40</v>
      </c>
    </row>
    <row r="117" spans="1:65" s="2" customFormat="1" ht="24" customHeight="1" x14ac:dyDescent="0.2">
      <c r="A117" s="17"/>
      <c r="B117" s="84"/>
      <c r="C117" s="176">
        <v>8</v>
      </c>
      <c r="D117" s="176"/>
      <c r="E117" s="176"/>
      <c r="F117" s="144" t="s">
        <v>75</v>
      </c>
      <c r="G117" s="145" t="s">
        <v>76</v>
      </c>
      <c r="H117" s="146">
        <v>18.149999999999999</v>
      </c>
      <c r="I117" s="147"/>
      <c r="J117" s="148">
        <f>ROUND(I117*H117,2)</f>
        <v>0</v>
      </c>
      <c r="K117" s="168"/>
      <c r="L117" s="18"/>
      <c r="M117" s="85" t="s">
        <v>0</v>
      </c>
      <c r="N117" s="86" t="s">
        <v>23</v>
      </c>
      <c r="O117" s="32"/>
      <c r="P117" s="87">
        <f>O117*H117</f>
        <v>0</v>
      </c>
      <c r="Q117" s="87">
        <v>0</v>
      </c>
      <c r="R117" s="87">
        <f>Q117*H117</f>
        <v>0</v>
      </c>
      <c r="S117" s="87">
        <v>0</v>
      </c>
      <c r="T117" s="88">
        <f>S117*H117</f>
        <v>0</v>
      </c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R117" s="89" t="s">
        <v>55</v>
      </c>
      <c r="AT117" s="89" t="s">
        <v>52</v>
      </c>
      <c r="AU117" s="89" t="s">
        <v>40</v>
      </c>
      <c r="AY117" s="8" t="s">
        <v>50</v>
      </c>
      <c r="BE117" s="90">
        <f>IF(N117="základní",J117,0)</f>
        <v>0</v>
      </c>
      <c r="BF117" s="90">
        <f>IF(N117="snížená",J117,0)</f>
        <v>0</v>
      </c>
      <c r="BG117" s="90">
        <f>IF(N117="zákl. přenesená",J117,0)</f>
        <v>0</v>
      </c>
      <c r="BH117" s="90">
        <f>IF(N117="sníž. přenesená",J117,0)</f>
        <v>0</v>
      </c>
      <c r="BI117" s="90">
        <f>IF(N117="nulová",J117,0)</f>
        <v>0</v>
      </c>
      <c r="BJ117" s="8" t="s">
        <v>39</v>
      </c>
      <c r="BK117" s="90">
        <f>ROUND(I117*H117,2)</f>
        <v>0</v>
      </c>
      <c r="BL117" s="8" t="s">
        <v>55</v>
      </c>
      <c r="BM117" s="89" t="s">
        <v>77</v>
      </c>
    </row>
    <row r="118" spans="1:65" s="2" customFormat="1" ht="29.25" x14ac:dyDescent="0.2">
      <c r="A118" s="17"/>
      <c r="B118" s="18"/>
      <c r="C118" s="17"/>
      <c r="D118" s="142"/>
      <c r="E118" s="17"/>
      <c r="F118" s="92" t="s">
        <v>78</v>
      </c>
      <c r="G118" s="17"/>
      <c r="H118" s="17"/>
      <c r="I118" s="42"/>
      <c r="J118" s="17"/>
      <c r="K118" s="17"/>
      <c r="L118" s="18"/>
      <c r="M118" s="93"/>
      <c r="N118" s="94"/>
      <c r="O118" s="32"/>
      <c r="P118" s="32"/>
      <c r="Q118" s="32"/>
      <c r="R118" s="32"/>
      <c r="S118" s="32"/>
      <c r="T118" s="33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T118" s="8" t="s">
        <v>57</v>
      </c>
      <c r="AU118" s="8" t="s">
        <v>40</v>
      </c>
    </row>
    <row r="119" spans="1:65" s="5" customFormat="1" ht="14.25" customHeight="1" x14ac:dyDescent="0.2">
      <c r="B119" s="95"/>
      <c r="D119" s="91"/>
      <c r="E119" s="96"/>
      <c r="F119" s="97" t="s">
        <v>204</v>
      </c>
      <c r="H119" s="98">
        <v>18.149999999999999</v>
      </c>
      <c r="I119" s="99"/>
      <c r="L119" s="95"/>
      <c r="M119" s="100"/>
      <c r="N119" s="101"/>
      <c r="O119" s="101"/>
      <c r="P119" s="101"/>
      <c r="Q119" s="101"/>
      <c r="R119" s="101"/>
      <c r="S119" s="101"/>
      <c r="T119" s="102"/>
      <c r="AT119" s="96" t="s">
        <v>59</v>
      </c>
      <c r="AU119" s="96" t="s">
        <v>40</v>
      </c>
      <c r="AV119" s="5" t="s">
        <v>40</v>
      </c>
      <c r="AW119" s="5" t="s">
        <v>15</v>
      </c>
      <c r="AX119" s="5" t="s">
        <v>39</v>
      </c>
      <c r="AY119" s="96" t="s">
        <v>50</v>
      </c>
    </row>
    <row r="120" spans="1:65" s="4" customFormat="1" ht="22.9" customHeight="1" x14ac:dyDescent="0.2">
      <c r="B120" s="73"/>
      <c r="D120" s="74"/>
      <c r="E120" s="82"/>
      <c r="F120" s="82" t="s">
        <v>79</v>
      </c>
      <c r="I120" s="75"/>
      <c r="J120" s="83">
        <f>SUM(J121:J131)</f>
        <v>0</v>
      </c>
      <c r="L120" s="73"/>
      <c r="M120" s="76"/>
      <c r="N120" s="77"/>
      <c r="O120" s="77"/>
      <c r="P120" s="78">
        <f>SUM(P124:P132)</f>
        <v>0</v>
      </c>
      <c r="Q120" s="77"/>
      <c r="R120" s="78">
        <f>SUM(R124:R132)</f>
        <v>2.99546709</v>
      </c>
      <c r="S120" s="77"/>
      <c r="T120" s="79">
        <f>SUM(T124:T132)</f>
        <v>0</v>
      </c>
      <c r="AR120" s="74" t="s">
        <v>39</v>
      </c>
      <c r="AT120" s="80" t="s">
        <v>37</v>
      </c>
      <c r="AU120" s="80" t="s">
        <v>39</v>
      </c>
      <c r="AY120" s="74" t="s">
        <v>50</v>
      </c>
      <c r="BK120" s="81">
        <f>SUM(BK124:BK132)</f>
        <v>0</v>
      </c>
    </row>
    <row r="121" spans="1:65" s="4" customFormat="1" ht="22.9" customHeight="1" x14ac:dyDescent="0.2">
      <c r="B121" s="73"/>
      <c r="C121" s="176">
        <v>9</v>
      </c>
      <c r="D121" s="176"/>
      <c r="E121" s="176"/>
      <c r="F121" s="144" t="s">
        <v>132</v>
      </c>
      <c r="G121" s="145" t="s">
        <v>54</v>
      </c>
      <c r="H121" s="146">
        <v>0.625</v>
      </c>
      <c r="I121" s="147"/>
      <c r="J121" s="148">
        <f>ROUND(I121*H121,2)</f>
        <v>0</v>
      </c>
      <c r="L121" s="73"/>
      <c r="M121" s="76"/>
      <c r="N121" s="77"/>
      <c r="O121" s="77"/>
      <c r="P121" s="78"/>
      <c r="Q121" s="77"/>
      <c r="R121" s="78"/>
      <c r="S121" s="77"/>
      <c r="T121" s="79"/>
      <c r="AR121" s="74"/>
      <c r="AT121" s="80"/>
      <c r="AU121" s="80"/>
      <c r="AY121" s="74"/>
      <c r="BK121" s="81"/>
    </row>
    <row r="122" spans="1:65" s="4" customFormat="1" ht="22.9" customHeight="1" x14ac:dyDescent="0.2">
      <c r="B122" s="73"/>
      <c r="D122" s="74"/>
      <c r="E122" s="82"/>
      <c r="F122" s="92" t="s">
        <v>133</v>
      </c>
      <c r="I122" s="75"/>
      <c r="J122" s="83"/>
      <c r="K122" s="167"/>
      <c r="L122" s="73"/>
      <c r="M122" s="76"/>
      <c r="N122" s="77"/>
      <c r="O122" s="77"/>
      <c r="P122" s="78"/>
      <c r="Q122" s="77"/>
      <c r="R122" s="78"/>
      <c r="S122" s="77"/>
      <c r="T122" s="79"/>
      <c r="AR122" s="74"/>
      <c r="AT122" s="80"/>
      <c r="AU122" s="80"/>
      <c r="AY122" s="74"/>
      <c r="BK122" s="81"/>
    </row>
    <row r="123" spans="1:65" s="4" customFormat="1" ht="12" customHeight="1" x14ac:dyDescent="0.2">
      <c r="B123" s="73"/>
      <c r="D123" s="74"/>
      <c r="E123" s="82"/>
      <c r="F123" s="175" t="s">
        <v>195</v>
      </c>
      <c r="H123" s="4">
        <v>0.625</v>
      </c>
      <c r="I123" s="75"/>
      <c r="J123" s="83"/>
      <c r="K123" s="167"/>
      <c r="L123" s="73"/>
      <c r="M123" s="76"/>
      <c r="N123" s="77"/>
      <c r="O123" s="77"/>
      <c r="P123" s="78"/>
      <c r="Q123" s="77"/>
      <c r="R123" s="78"/>
      <c r="S123" s="77"/>
      <c r="T123" s="79"/>
      <c r="AR123" s="74"/>
      <c r="AT123" s="80"/>
      <c r="AU123" s="80"/>
      <c r="AY123" s="74"/>
      <c r="BK123" s="81"/>
    </row>
    <row r="124" spans="1:65" s="2" customFormat="1" ht="24" customHeight="1" x14ac:dyDescent="0.2">
      <c r="A124" s="17"/>
      <c r="B124" s="84"/>
      <c r="C124" s="176">
        <v>10</v>
      </c>
      <c r="D124" s="176"/>
      <c r="E124" s="176"/>
      <c r="F124" s="144" t="s">
        <v>80</v>
      </c>
      <c r="G124" s="145" t="s">
        <v>54</v>
      </c>
      <c r="H124" s="146">
        <v>1.2210000000000001</v>
      </c>
      <c r="I124" s="147"/>
      <c r="J124" s="148">
        <f>ROUND(I124*H124,2)</f>
        <v>0</v>
      </c>
      <c r="K124" s="168"/>
      <c r="L124" s="18"/>
      <c r="M124" s="85" t="s">
        <v>0</v>
      </c>
      <c r="N124" s="86" t="s">
        <v>23</v>
      </c>
      <c r="O124" s="32"/>
      <c r="P124" s="87">
        <f>O124*H124</f>
        <v>0</v>
      </c>
      <c r="Q124" s="87">
        <v>2.45329</v>
      </c>
      <c r="R124" s="87">
        <f>Q124*H124</f>
        <v>2.99546709</v>
      </c>
      <c r="S124" s="87">
        <v>0</v>
      </c>
      <c r="T124" s="88">
        <f>S124*H124</f>
        <v>0</v>
      </c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  <c r="AE124" s="17"/>
      <c r="AR124" s="89" t="s">
        <v>55</v>
      </c>
      <c r="AT124" s="89" t="s">
        <v>52</v>
      </c>
      <c r="AU124" s="89" t="s">
        <v>40</v>
      </c>
      <c r="AY124" s="8" t="s">
        <v>50</v>
      </c>
      <c r="BE124" s="90">
        <f>IF(N124="základní",J124,0)</f>
        <v>0</v>
      </c>
      <c r="BF124" s="90">
        <f>IF(N124="snížená",J124,0)</f>
        <v>0</v>
      </c>
      <c r="BG124" s="90">
        <f>IF(N124="zákl. přenesená",J124,0)</f>
        <v>0</v>
      </c>
      <c r="BH124" s="90">
        <f>IF(N124="sníž. přenesená",J124,0)</f>
        <v>0</v>
      </c>
      <c r="BI124" s="90">
        <f>IF(N124="nulová",J124,0)</f>
        <v>0</v>
      </c>
      <c r="BJ124" s="8" t="s">
        <v>39</v>
      </c>
      <c r="BK124" s="90">
        <f>ROUND(I124*H124,2)</f>
        <v>0</v>
      </c>
      <c r="BL124" s="8" t="s">
        <v>55</v>
      </c>
      <c r="BM124" s="89" t="s">
        <v>81</v>
      </c>
    </row>
    <row r="125" spans="1:65" s="2" customFormat="1" ht="19.5" x14ac:dyDescent="0.2">
      <c r="A125" s="17"/>
      <c r="B125" s="18"/>
      <c r="C125" s="17"/>
      <c r="D125" s="91"/>
      <c r="E125" s="17"/>
      <c r="F125" s="92" t="s">
        <v>82</v>
      </c>
      <c r="G125" s="17"/>
      <c r="H125" s="17"/>
      <c r="I125" s="42"/>
      <c r="J125" s="17"/>
      <c r="K125" s="17"/>
      <c r="L125" s="18"/>
      <c r="M125" s="93"/>
      <c r="N125" s="94"/>
      <c r="O125" s="32"/>
      <c r="P125" s="32"/>
      <c r="Q125" s="32"/>
      <c r="R125" s="32"/>
      <c r="S125" s="32"/>
      <c r="T125" s="33"/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  <c r="AE125" s="17"/>
      <c r="AT125" s="8" t="s">
        <v>57</v>
      </c>
      <c r="AU125" s="8" t="s">
        <v>40</v>
      </c>
    </row>
    <row r="126" spans="1:65" s="7" customFormat="1" x14ac:dyDescent="0.2">
      <c r="B126" s="111"/>
      <c r="D126" s="91"/>
      <c r="E126" s="112"/>
      <c r="F126" s="113" t="s">
        <v>83</v>
      </c>
      <c r="H126" s="112" t="s">
        <v>0</v>
      </c>
      <c r="I126" s="114"/>
      <c r="L126" s="111"/>
      <c r="M126" s="115"/>
      <c r="N126" s="116"/>
      <c r="O126" s="116"/>
      <c r="P126" s="116"/>
      <c r="Q126" s="116"/>
      <c r="R126" s="116"/>
      <c r="S126" s="116"/>
      <c r="T126" s="117"/>
      <c r="AT126" s="112" t="s">
        <v>59</v>
      </c>
      <c r="AU126" s="112" t="s">
        <v>40</v>
      </c>
      <c r="AV126" s="7" t="s">
        <v>39</v>
      </c>
      <c r="AW126" s="7" t="s">
        <v>15</v>
      </c>
      <c r="AX126" s="7" t="s">
        <v>38</v>
      </c>
      <c r="AY126" s="112" t="s">
        <v>50</v>
      </c>
    </row>
    <row r="127" spans="1:65" s="5" customFormat="1" x14ac:dyDescent="0.2">
      <c r="B127" s="95"/>
      <c r="D127" s="91"/>
      <c r="E127" s="96"/>
      <c r="F127" s="97" t="s">
        <v>127</v>
      </c>
      <c r="H127" s="98">
        <v>1.2250000000000001</v>
      </c>
      <c r="I127" s="99"/>
      <c r="L127" s="95"/>
      <c r="M127" s="100"/>
      <c r="N127" s="101"/>
      <c r="O127" s="101"/>
      <c r="P127" s="101"/>
      <c r="Q127" s="101"/>
      <c r="R127" s="101"/>
      <c r="S127" s="101"/>
      <c r="T127" s="102"/>
      <c r="AT127" s="96" t="s">
        <v>59</v>
      </c>
      <c r="AU127" s="96" t="s">
        <v>40</v>
      </c>
      <c r="AV127" s="5" t="s">
        <v>40</v>
      </c>
      <c r="AW127" s="5" t="s">
        <v>15</v>
      </c>
      <c r="AX127" s="5" t="s">
        <v>38</v>
      </c>
      <c r="AY127" s="96" t="s">
        <v>50</v>
      </c>
    </row>
    <row r="128" spans="1:65" s="6" customFormat="1" ht="24" x14ac:dyDescent="0.2">
      <c r="B128" s="103"/>
      <c r="C128" s="176">
        <v>11</v>
      </c>
      <c r="D128" s="176"/>
      <c r="E128" s="176"/>
      <c r="F128" s="144" t="s">
        <v>205</v>
      </c>
      <c r="G128" s="145" t="s">
        <v>54</v>
      </c>
      <c r="H128" s="146">
        <v>1</v>
      </c>
      <c r="I128" s="147"/>
      <c r="J128" s="148">
        <f>ROUND(I128*H128,2)</f>
        <v>0</v>
      </c>
      <c r="L128" s="103"/>
      <c r="M128" s="108"/>
      <c r="N128" s="109"/>
      <c r="O128" s="109"/>
      <c r="P128" s="109"/>
      <c r="Q128" s="109"/>
      <c r="R128" s="109"/>
      <c r="S128" s="109"/>
      <c r="T128" s="110"/>
      <c r="AT128" s="104"/>
      <c r="AU128" s="104"/>
      <c r="AY128" s="104"/>
    </row>
    <row r="129" spans="1:65" s="6" customFormat="1" x14ac:dyDescent="0.2">
      <c r="B129" s="103"/>
      <c r="D129" s="91"/>
      <c r="E129" s="104"/>
      <c r="F129" s="97" t="s">
        <v>206</v>
      </c>
      <c r="H129" s="98">
        <v>1</v>
      </c>
      <c r="I129" s="107"/>
      <c r="L129" s="103"/>
      <c r="M129" s="108"/>
      <c r="N129" s="109"/>
      <c r="O129" s="109"/>
      <c r="P129" s="109"/>
      <c r="Q129" s="109"/>
      <c r="R129" s="109"/>
      <c r="S129" s="109"/>
      <c r="T129" s="110"/>
      <c r="AT129" s="104"/>
      <c r="AU129" s="104"/>
      <c r="AY129" s="104"/>
    </row>
    <row r="130" spans="1:65" s="6" customFormat="1" ht="22.5" customHeight="1" x14ac:dyDescent="0.2">
      <c r="B130" s="103"/>
      <c r="C130" s="176">
        <v>12</v>
      </c>
      <c r="D130" s="176"/>
      <c r="E130" s="176"/>
      <c r="F130" s="144" t="s">
        <v>207</v>
      </c>
      <c r="G130" s="145" t="s">
        <v>64</v>
      </c>
      <c r="H130" s="146">
        <v>10</v>
      </c>
      <c r="I130" s="147"/>
      <c r="J130" s="148"/>
      <c r="L130" s="103"/>
      <c r="M130" s="108"/>
      <c r="N130" s="109"/>
      <c r="O130" s="109"/>
      <c r="P130" s="109"/>
      <c r="Q130" s="109"/>
      <c r="R130" s="109"/>
      <c r="S130" s="109"/>
      <c r="T130" s="110"/>
      <c r="AT130" s="104"/>
      <c r="AU130" s="104"/>
      <c r="AY130" s="104"/>
    </row>
    <row r="131" spans="1:65" s="6" customFormat="1" ht="24" x14ac:dyDescent="0.2">
      <c r="B131" s="103"/>
      <c r="C131" s="176">
        <v>13</v>
      </c>
      <c r="D131" s="176"/>
      <c r="E131" s="176"/>
      <c r="F131" s="144" t="s">
        <v>128</v>
      </c>
      <c r="G131" s="145" t="s">
        <v>54</v>
      </c>
      <c r="H131" s="146">
        <v>1.35</v>
      </c>
      <c r="I131" s="147"/>
      <c r="J131" s="148">
        <f>ROUND(I131*H131,2)</f>
        <v>0</v>
      </c>
      <c r="L131" s="103"/>
      <c r="M131" s="108"/>
      <c r="N131" s="109"/>
      <c r="O131" s="109"/>
      <c r="P131" s="109"/>
      <c r="Q131" s="109"/>
      <c r="R131" s="109"/>
      <c r="S131" s="109"/>
      <c r="T131" s="110"/>
      <c r="AT131" s="104"/>
      <c r="AU131" s="104"/>
      <c r="AY131" s="104"/>
    </row>
    <row r="132" spans="1:65" s="6" customFormat="1" ht="18.75" customHeight="1" x14ac:dyDescent="0.2">
      <c r="B132" s="103"/>
      <c r="D132" s="91"/>
      <c r="E132" s="104"/>
      <c r="F132" s="124" t="s">
        <v>196</v>
      </c>
      <c r="G132" s="109"/>
      <c r="H132" s="125">
        <v>1.35</v>
      </c>
      <c r="I132" s="107"/>
      <c r="L132" s="103"/>
      <c r="M132" s="108"/>
      <c r="N132" s="109"/>
      <c r="O132" s="109"/>
      <c r="P132" s="109"/>
      <c r="Q132" s="109"/>
      <c r="R132" s="109"/>
      <c r="S132" s="109"/>
      <c r="T132" s="110"/>
      <c r="AT132" s="104"/>
      <c r="AU132" s="104"/>
      <c r="AY132" s="104"/>
    </row>
    <row r="133" spans="1:65" s="4" customFormat="1" ht="22.9" customHeight="1" x14ac:dyDescent="0.2">
      <c r="B133" s="73"/>
      <c r="D133" s="74"/>
      <c r="E133" s="82"/>
      <c r="F133" s="82" t="s">
        <v>86</v>
      </c>
      <c r="G133" s="77"/>
      <c r="I133" s="75"/>
      <c r="J133" s="83">
        <f>SUM(J134:J136)</f>
        <v>0</v>
      </c>
      <c r="L133" s="73"/>
      <c r="M133" s="76"/>
      <c r="N133" s="77"/>
      <c r="O133" s="77"/>
      <c r="P133" s="78">
        <f>SUM(P134:P135)</f>
        <v>0</v>
      </c>
      <c r="Q133" s="77"/>
      <c r="R133" s="78">
        <f>SUM(R134:R135)</f>
        <v>0</v>
      </c>
      <c r="S133" s="77"/>
      <c r="T133" s="79">
        <f>SUM(T134:T135)</f>
        <v>0</v>
      </c>
      <c r="AR133" s="74" t="s">
        <v>39</v>
      </c>
      <c r="AT133" s="80" t="s">
        <v>37</v>
      </c>
      <c r="AU133" s="80" t="s">
        <v>39</v>
      </c>
      <c r="AY133" s="74" t="s">
        <v>50</v>
      </c>
      <c r="BK133" s="81">
        <f>SUM(BK134:BK135)</f>
        <v>0</v>
      </c>
    </row>
    <row r="134" spans="1:65" s="2" customFormat="1" ht="24" customHeight="1" x14ac:dyDescent="0.2">
      <c r="A134" s="17"/>
      <c r="B134" s="84"/>
      <c r="C134" s="176">
        <v>14</v>
      </c>
      <c r="D134" s="176"/>
      <c r="E134" s="176"/>
      <c r="F134" s="144" t="s">
        <v>129</v>
      </c>
      <c r="G134" s="145" t="s">
        <v>54</v>
      </c>
      <c r="H134" s="146">
        <v>4.8348000000000004</v>
      </c>
      <c r="I134" s="147"/>
      <c r="J134" s="148">
        <f>ROUND(I134*H134,2)</f>
        <v>0</v>
      </c>
      <c r="K134" s="168"/>
      <c r="L134" s="18"/>
      <c r="M134" s="85" t="s">
        <v>0</v>
      </c>
      <c r="N134" s="86" t="s">
        <v>23</v>
      </c>
      <c r="O134" s="32"/>
      <c r="P134" s="87">
        <f>O134*H134</f>
        <v>0</v>
      </c>
      <c r="Q134" s="87">
        <v>0</v>
      </c>
      <c r="R134" s="87">
        <f>Q134*H134</f>
        <v>0</v>
      </c>
      <c r="S134" s="87">
        <v>0</v>
      </c>
      <c r="T134" s="88">
        <f>S134*H134</f>
        <v>0</v>
      </c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  <c r="AE134" s="17"/>
      <c r="AR134" s="89" t="s">
        <v>55</v>
      </c>
      <c r="AT134" s="89" t="s">
        <v>52</v>
      </c>
      <c r="AU134" s="89" t="s">
        <v>40</v>
      </c>
      <c r="AY134" s="8" t="s">
        <v>50</v>
      </c>
      <c r="BE134" s="90">
        <f>IF(N134="základní",J134,0)</f>
        <v>0</v>
      </c>
      <c r="BF134" s="90">
        <f>IF(N134="snížená",J134,0)</f>
        <v>0</v>
      </c>
      <c r="BG134" s="90">
        <f>IF(N134="zákl. přenesená",J134,0)</f>
        <v>0</v>
      </c>
      <c r="BH134" s="90">
        <f>IF(N134="sníž. přenesená",J134,0)</f>
        <v>0</v>
      </c>
      <c r="BI134" s="90">
        <f>IF(N134="nulová",J134,0)</f>
        <v>0</v>
      </c>
      <c r="BJ134" s="8" t="s">
        <v>39</v>
      </c>
      <c r="BK134" s="90">
        <f>ROUND(I134*H134,2)</f>
        <v>0</v>
      </c>
      <c r="BL134" s="8" t="s">
        <v>55</v>
      </c>
      <c r="BM134" s="89" t="s">
        <v>87</v>
      </c>
    </row>
    <row r="135" spans="1:65" s="5" customFormat="1" x14ac:dyDescent="0.2">
      <c r="B135" s="95"/>
      <c r="D135" s="91"/>
      <c r="E135" s="96"/>
      <c r="F135" s="97" t="s">
        <v>130</v>
      </c>
      <c r="H135" s="98">
        <v>4.8348000000000004</v>
      </c>
      <c r="I135" s="99"/>
      <c r="L135" s="95"/>
      <c r="M135" s="100"/>
      <c r="N135" s="101"/>
      <c r="O135" s="101"/>
      <c r="P135" s="101"/>
      <c r="Q135" s="101"/>
      <c r="R135" s="101"/>
      <c r="S135" s="101"/>
      <c r="T135" s="102"/>
      <c r="AT135" s="96" t="s">
        <v>59</v>
      </c>
      <c r="AU135" s="96" t="s">
        <v>40</v>
      </c>
      <c r="AV135" s="5" t="s">
        <v>40</v>
      </c>
      <c r="AW135" s="5" t="s">
        <v>15</v>
      </c>
      <c r="AX135" s="5" t="s">
        <v>38</v>
      </c>
      <c r="AY135" s="96" t="s">
        <v>50</v>
      </c>
    </row>
    <row r="136" spans="1:65" s="5" customFormat="1" ht="24" customHeight="1" x14ac:dyDescent="0.2">
      <c r="B136" s="95"/>
      <c r="C136" s="176">
        <v>15</v>
      </c>
      <c r="D136" s="176"/>
      <c r="E136" s="176"/>
      <c r="F136" s="144" t="s">
        <v>159</v>
      </c>
      <c r="G136" s="145" t="s">
        <v>54</v>
      </c>
      <c r="H136" s="146">
        <v>0.45</v>
      </c>
      <c r="I136" s="147"/>
      <c r="J136" s="148">
        <f>ROUND(I136*H136,2)</f>
        <v>0</v>
      </c>
      <c r="L136" s="95"/>
      <c r="M136" s="100"/>
      <c r="N136" s="101"/>
      <c r="O136" s="101"/>
      <c r="P136" s="101"/>
      <c r="Q136" s="101"/>
      <c r="R136" s="101"/>
      <c r="S136" s="101"/>
      <c r="T136" s="102"/>
      <c r="AT136" s="96"/>
      <c r="AU136" s="96"/>
      <c r="AY136" s="96"/>
    </row>
    <row r="137" spans="1:65" s="5" customFormat="1" ht="12" customHeight="1" x14ac:dyDescent="0.2">
      <c r="B137" s="95"/>
      <c r="C137" s="127"/>
      <c r="D137" s="127"/>
      <c r="E137" s="128"/>
      <c r="F137" s="97" t="s">
        <v>160</v>
      </c>
      <c r="G137" s="130"/>
      <c r="H137" s="98">
        <v>0.45</v>
      </c>
      <c r="I137" s="132"/>
      <c r="J137" s="133"/>
      <c r="L137" s="95"/>
      <c r="M137" s="100"/>
      <c r="N137" s="101"/>
      <c r="O137" s="101"/>
      <c r="P137" s="101"/>
      <c r="Q137" s="101"/>
      <c r="R137" s="101"/>
      <c r="S137" s="101"/>
      <c r="T137" s="102"/>
      <c r="AT137" s="96"/>
      <c r="AU137" s="96"/>
      <c r="AY137" s="96"/>
    </row>
    <row r="138" spans="1:65" s="4" customFormat="1" ht="22.9" customHeight="1" x14ac:dyDescent="0.2">
      <c r="B138" s="73"/>
      <c r="D138" s="74"/>
      <c r="E138" s="82"/>
      <c r="F138" s="82" t="s">
        <v>88</v>
      </c>
      <c r="I138" s="75"/>
      <c r="J138" s="83">
        <f>SUM(J139)</f>
        <v>0</v>
      </c>
      <c r="L138" s="73"/>
      <c r="M138" s="76"/>
      <c r="N138" s="77"/>
      <c r="O138" s="77"/>
      <c r="P138" s="78">
        <f>SUM(P139:P140)</f>
        <v>0</v>
      </c>
      <c r="Q138" s="77"/>
      <c r="R138" s="78">
        <f>SUM(R139:R140)</f>
        <v>0</v>
      </c>
      <c r="S138" s="77"/>
      <c r="T138" s="79">
        <f>SUM(T139:T140)</f>
        <v>0</v>
      </c>
      <c r="AR138" s="74" t="s">
        <v>39</v>
      </c>
      <c r="AT138" s="80" t="s">
        <v>37</v>
      </c>
      <c r="AU138" s="80" t="s">
        <v>39</v>
      </c>
      <c r="AY138" s="74" t="s">
        <v>50</v>
      </c>
      <c r="BK138" s="81">
        <f>SUM(BK139:BK140)</f>
        <v>0</v>
      </c>
    </row>
    <row r="139" spans="1:65" s="2" customFormat="1" ht="24" customHeight="1" x14ac:dyDescent="0.2">
      <c r="A139" s="17"/>
      <c r="B139" s="84"/>
      <c r="C139" s="176">
        <v>16</v>
      </c>
      <c r="D139" s="176"/>
      <c r="E139" s="176"/>
      <c r="F139" s="144" t="s">
        <v>89</v>
      </c>
      <c r="G139" s="145" t="s">
        <v>90</v>
      </c>
      <c r="H139" s="146">
        <v>1</v>
      </c>
      <c r="I139" s="147"/>
      <c r="J139" s="148">
        <f>ROUND(I139*H139,2)</f>
        <v>0</v>
      </c>
      <c r="K139" s="168"/>
      <c r="L139" s="18"/>
      <c r="M139" s="85" t="s">
        <v>0</v>
      </c>
      <c r="N139" s="86" t="s">
        <v>23</v>
      </c>
      <c r="O139" s="32"/>
      <c r="P139" s="87">
        <f>O139*H139</f>
        <v>0</v>
      </c>
      <c r="Q139" s="87">
        <v>0</v>
      </c>
      <c r="R139" s="87">
        <f>Q139*H139</f>
        <v>0</v>
      </c>
      <c r="S139" s="87">
        <v>0</v>
      </c>
      <c r="T139" s="88">
        <f>S139*H139</f>
        <v>0</v>
      </c>
      <c r="U139" s="17"/>
      <c r="V139" s="17"/>
      <c r="W139" s="17"/>
      <c r="X139" s="17"/>
      <c r="Y139" s="17"/>
      <c r="Z139" s="17"/>
      <c r="AA139" s="17"/>
      <c r="AB139" s="17"/>
      <c r="AC139" s="17"/>
      <c r="AD139" s="17"/>
      <c r="AE139" s="17"/>
      <c r="AR139" s="89" t="s">
        <v>55</v>
      </c>
      <c r="AT139" s="89" t="s">
        <v>52</v>
      </c>
      <c r="AU139" s="89" t="s">
        <v>40</v>
      </c>
      <c r="AY139" s="8" t="s">
        <v>50</v>
      </c>
      <c r="BE139" s="90">
        <f>IF(N139="základní",J139,0)</f>
        <v>0</v>
      </c>
      <c r="BF139" s="90">
        <f>IF(N139="snížená",J139,0)</f>
        <v>0</v>
      </c>
      <c r="BG139" s="90">
        <f>IF(N139="zákl. přenesená",J139,0)</f>
        <v>0</v>
      </c>
      <c r="BH139" s="90">
        <f>IF(N139="sníž. přenesená",J139,0)</f>
        <v>0</v>
      </c>
      <c r="BI139" s="90">
        <f>IF(N139="nulová",J139,0)</f>
        <v>0</v>
      </c>
      <c r="BJ139" s="8" t="s">
        <v>39</v>
      </c>
      <c r="BK139" s="90">
        <f>ROUND(I139*H139,2)</f>
        <v>0</v>
      </c>
      <c r="BL139" s="8" t="s">
        <v>55</v>
      </c>
      <c r="BM139" s="89" t="s">
        <v>91</v>
      </c>
    </row>
    <row r="140" spans="1:65" s="2" customFormat="1" ht="19.5" x14ac:dyDescent="0.2">
      <c r="A140" s="17"/>
      <c r="B140" s="18"/>
      <c r="C140" s="17"/>
      <c r="D140" s="91"/>
      <c r="E140" s="17"/>
      <c r="F140" s="92" t="s">
        <v>89</v>
      </c>
      <c r="G140" s="17"/>
      <c r="H140" s="17"/>
      <c r="I140" s="42"/>
      <c r="J140" s="17"/>
      <c r="K140" s="169"/>
      <c r="L140" s="18"/>
      <c r="M140" s="93"/>
      <c r="N140" s="94"/>
      <c r="O140" s="32"/>
      <c r="P140" s="32"/>
      <c r="Q140" s="32"/>
      <c r="R140" s="32"/>
      <c r="S140" s="32"/>
      <c r="T140" s="33"/>
      <c r="U140" s="17"/>
      <c r="V140" s="17"/>
      <c r="W140" s="17"/>
      <c r="X140" s="17"/>
      <c r="Y140" s="17"/>
      <c r="Z140" s="17"/>
      <c r="AA140" s="17"/>
      <c r="AB140" s="17"/>
      <c r="AC140" s="17"/>
      <c r="AD140" s="17"/>
      <c r="AE140" s="17"/>
      <c r="AT140" s="8" t="s">
        <v>57</v>
      </c>
      <c r="AU140" s="8" t="s">
        <v>40</v>
      </c>
    </row>
    <row r="141" spans="1:65" s="4" customFormat="1" ht="25.9" customHeight="1" x14ac:dyDescent="0.2">
      <c r="B141" s="73"/>
      <c r="D141" s="74"/>
      <c r="E141" s="82"/>
      <c r="F141" s="82" t="s">
        <v>163</v>
      </c>
      <c r="I141" s="75"/>
      <c r="J141" s="83">
        <f>SUM(J142:J144)</f>
        <v>0</v>
      </c>
      <c r="L141" s="73"/>
      <c r="M141" s="76"/>
      <c r="N141" s="77"/>
      <c r="O141" s="77"/>
      <c r="P141" s="78"/>
      <c r="Q141" s="77"/>
      <c r="R141" s="78"/>
      <c r="S141" s="77"/>
      <c r="T141" s="79"/>
      <c r="AR141" s="74"/>
      <c r="AT141" s="80"/>
      <c r="AU141" s="80"/>
      <c r="AY141" s="74"/>
      <c r="BK141" s="81"/>
    </row>
    <row r="142" spans="1:65" s="4" customFormat="1" ht="25.9" customHeight="1" x14ac:dyDescent="0.2">
      <c r="B142" s="73"/>
      <c r="C142" s="176">
        <v>17</v>
      </c>
      <c r="D142" s="176"/>
      <c r="E142" s="176"/>
      <c r="F142" s="144" t="s">
        <v>165</v>
      </c>
      <c r="G142" s="145" t="s">
        <v>84</v>
      </c>
      <c r="H142" s="146">
        <v>10</v>
      </c>
      <c r="I142" s="147"/>
      <c r="J142" s="148">
        <f>ROUND(I142*H142,2)</f>
        <v>0</v>
      </c>
      <c r="L142" s="73"/>
      <c r="M142" s="76"/>
      <c r="N142" s="77"/>
      <c r="O142" s="77"/>
      <c r="P142" s="78"/>
      <c r="Q142" s="77"/>
      <c r="R142" s="78"/>
      <c r="S142" s="77"/>
      <c r="T142" s="79"/>
      <c r="V142" s="138"/>
      <c r="AR142" s="74"/>
      <c r="AT142" s="80"/>
      <c r="AU142" s="80"/>
      <c r="AY142" s="74"/>
      <c r="BK142" s="81"/>
    </row>
    <row r="143" spans="1:65" s="4" customFormat="1" ht="15" customHeight="1" x14ac:dyDescent="0.2">
      <c r="B143" s="73"/>
      <c r="C143" s="127"/>
      <c r="D143" s="127"/>
      <c r="E143" s="128"/>
      <c r="F143" s="92" t="s">
        <v>166</v>
      </c>
      <c r="G143" s="130"/>
      <c r="H143" s="131"/>
      <c r="I143" s="132"/>
      <c r="J143" s="166"/>
      <c r="K143" s="167"/>
      <c r="L143" s="73"/>
      <c r="M143" s="76"/>
      <c r="N143" s="77"/>
      <c r="O143" s="77"/>
      <c r="P143" s="78"/>
      <c r="Q143" s="77"/>
      <c r="R143" s="78"/>
      <c r="S143" s="77"/>
      <c r="T143" s="79"/>
      <c r="AR143" s="74"/>
      <c r="AT143" s="80"/>
      <c r="AU143" s="80"/>
      <c r="AY143" s="74"/>
      <c r="BK143" s="81"/>
    </row>
    <row r="144" spans="1:65" s="4" customFormat="1" ht="25.9" customHeight="1" x14ac:dyDescent="0.2">
      <c r="B144" s="73"/>
      <c r="C144" s="176">
        <v>18</v>
      </c>
      <c r="D144" s="176"/>
      <c r="E144" s="176"/>
      <c r="F144" s="144" t="s">
        <v>164</v>
      </c>
      <c r="G144" s="145" t="s">
        <v>95</v>
      </c>
      <c r="H144" s="147"/>
      <c r="I144" s="147"/>
      <c r="J144" s="148">
        <f t="shared" ref="J144:J146" si="0">ROUND(I144*H144,2)</f>
        <v>0</v>
      </c>
      <c r="L144" s="73"/>
      <c r="M144" s="76"/>
      <c r="N144" s="77"/>
      <c r="O144" s="77"/>
      <c r="P144" s="78"/>
      <c r="Q144" s="77"/>
      <c r="R144" s="78"/>
      <c r="S144" s="77"/>
      <c r="T144" s="79"/>
      <c r="AR144" s="74"/>
      <c r="AT144" s="80"/>
      <c r="AU144" s="80"/>
      <c r="AY144" s="74"/>
      <c r="BK144" s="81"/>
    </row>
    <row r="145" spans="1:65" s="4" customFormat="1" ht="22.9" customHeight="1" x14ac:dyDescent="0.2">
      <c r="B145" s="73"/>
      <c r="D145" s="74"/>
      <c r="E145" s="82"/>
      <c r="F145" s="82" t="s">
        <v>92</v>
      </c>
      <c r="I145" s="75"/>
      <c r="J145" s="83">
        <f>SUM(J146)</f>
        <v>0</v>
      </c>
      <c r="L145" s="73"/>
      <c r="M145" s="76"/>
      <c r="N145" s="77"/>
      <c r="O145" s="77"/>
      <c r="P145" s="78">
        <f>SUM(P146:P147)</f>
        <v>0</v>
      </c>
      <c r="Q145" s="77"/>
      <c r="R145" s="78">
        <f>SUM(R146:R147)</f>
        <v>0</v>
      </c>
      <c r="S145" s="77"/>
      <c r="T145" s="79">
        <f>SUM(T146:T147)</f>
        <v>0</v>
      </c>
      <c r="AR145" s="74" t="s">
        <v>40</v>
      </c>
      <c r="AT145" s="80" t="s">
        <v>37</v>
      </c>
      <c r="AU145" s="80" t="s">
        <v>39</v>
      </c>
      <c r="AY145" s="74" t="s">
        <v>50</v>
      </c>
      <c r="BK145" s="81">
        <f>SUM(BK146:BK147)</f>
        <v>0</v>
      </c>
    </row>
    <row r="146" spans="1:65" s="2" customFormat="1" ht="36" customHeight="1" x14ac:dyDescent="0.2">
      <c r="A146" s="17"/>
      <c r="B146" s="84"/>
      <c r="C146" s="176">
        <v>19</v>
      </c>
      <c r="D146" s="176"/>
      <c r="E146" s="176"/>
      <c r="F146" s="144" t="s">
        <v>131</v>
      </c>
      <c r="G146" s="145" t="s">
        <v>93</v>
      </c>
      <c r="H146" s="146">
        <v>1</v>
      </c>
      <c r="I146" s="147"/>
      <c r="J146" s="148">
        <f t="shared" si="0"/>
        <v>0</v>
      </c>
      <c r="K146" s="168"/>
      <c r="L146" s="18"/>
      <c r="M146" s="85" t="s">
        <v>0</v>
      </c>
      <c r="N146" s="86" t="s">
        <v>23</v>
      </c>
      <c r="O146" s="32"/>
      <c r="P146" s="87">
        <f>O146*H146</f>
        <v>0</v>
      </c>
      <c r="Q146" s="87">
        <v>0</v>
      </c>
      <c r="R146" s="87">
        <f>Q146*H146</f>
        <v>0</v>
      </c>
      <c r="S146" s="87">
        <v>0</v>
      </c>
      <c r="T146" s="88">
        <f>S146*H146</f>
        <v>0</v>
      </c>
      <c r="U146" s="17"/>
      <c r="V146" s="17"/>
      <c r="W146" s="17"/>
      <c r="X146" s="17"/>
      <c r="Y146" s="17"/>
      <c r="Z146" s="17"/>
      <c r="AA146" s="17"/>
      <c r="AB146" s="17"/>
      <c r="AC146" s="17"/>
      <c r="AD146" s="17"/>
      <c r="AE146" s="17"/>
      <c r="AR146" s="89" t="s">
        <v>85</v>
      </c>
      <c r="AT146" s="89" t="s">
        <v>52</v>
      </c>
      <c r="AU146" s="89" t="s">
        <v>40</v>
      </c>
      <c r="AY146" s="8" t="s">
        <v>50</v>
      </c>
      <c r="BE146" s="90">
        <f>IF(N146="základní",J146,0)</f>
        <v>0</v>
      </c>
      <c r="BF146" s="90">
        <f>IF(N146="snížená",J146,0)</f>
        <v>0</v>
      </c>
      <c r="BG146" s="90">
        <f>IF(N146="zákl. přenesená",J146,0)</f>
        <v>0</v>
      </c>
      <c r="BH146" s="90">
        <f>IF(N146="sníž. přenesená",J146,0)</f>
        <v>0</v>
      </c>
      <c r="BI146" s="90">
        <f>IF(N146="nulová",J146,0)</f>
        <v>0</v>
      </c>
      <c r="BJ146" s="8" t="s">
        <v>39</v>
      </c>
      <c r="BK146" s="90">
        <f>ROUND(I146*H146,2)</f>
        <v>0</v>
      </c>
      <c r="BL146" s="8" t="s">
        <v>85</v>
      </c>
      <c r="BM146" s="89" t="s">
        <v>94</v>
      </c>
    </row>
    <row r="147" spans="1:65" s="2" customFormat="1" ht="36.75" customHeight="1" x14ac:dyDescent="0.2">
      <c r="A147" s="17"/>
      <c r="B147" s="18"/>
      <c r="C147" s="17"/>
      <c r="D147" s="91"/>
      <c r="E147" s="17"/>
      <c r="F147" s="92" t="s">
        <v>181</v>
      </c>
      <c r="G147" s="17"/>
      <c r="H147" s="17"/>
      <c r="I147" s="42"/>
      <c r="J147" s="17"/>
      <c r="K147" s="169"/>
      <c r="L147" s="18"/>
      <c r="M147" s="93"/>
      <c r="N147" s="94"/>
      <c r="O147" s="32"/>
      <c r="P147" s="32"/>
      <c r="Q147" s="32"/>
      <c r="R147" s="32"/>
      <c r="S147" s="32"/>
      <c r="T147" s="33"/>
      <c r="U147" s="17"/>
      <c r="V147" s="17"/>
      <c r="W147" s="17"/>
      <c r="X147" s="17"/>
      <c r="Y147" s="17"/>
      <c r="Z147" s="17"/>
      <c r="AA147" s="17"/>
      <c r="AB147" s="17"/>
      <c r="AC147" s="17"/>
      <c r="AD147" s="17"/>
      <c r="AE147" s="17"/>
      <c r="AT147" s="8" t="s">
        <v>57</v>
      </c>
      <c r="AU147" s="8" t="s">
        <v>40</v>
      </c>
    </row>
    <row r="148" spans="1:65" s="2" customFormat="1" ht="21" customHeight="1" x14ac:dyDescent="0.2">
      <c r="A148" s="122"/>
      <c r="B148" s="18"/>
      <c r="C148" s="127"/>
      <c r="D148" s="127"/>
      <c r="E148" s="128"/>
      <c r="F148" s="129" t="s">
        <v>134</v>
      </c>
      <c r="G148" s="130"/>
      <c r="H148" s="131"/>
      <c r="I148" s="132"/>
      <c r="J148" s="133">
        <f>SUM(J149:J172)</f>
        <v>0</v>
      </c>
      <c r="K148" s="122"/>
      <c r="L148" s="18"/>
      <c r="M148" s="93"/>
      <c r="N148" s="94"/>
      <c r="O148" s="32"/>
      <c r="P148" s="32"/>
      <c r="Q148" s="32"/>
      <c r="R148" s="32"/>
      <c r="S148" s="32"/>
      <c r="T148" s="33"/>
      <c r="U148" s="122"/>
      <c r="V148" s="122"/>
      <c r="W148" s="122"/>
      <c r="X148" s="122"/>
      <c r="Y148" s="122"/>
      <c r="Z148" s="122"/>
      <c r="AA148" s="122"/>
      <c r="AB148" s="122"/>
      <c r="AC148" s="122"/>
      <c r="AD148" s="122"/>
      <c r="AE148" s="122"/>
      <c r="AT148" s="8"/>
      <c r="AU148" s="8"/>
    </row>
    <row r="149" spans="1:65" s="2" customFormat="1" ht="36.75" customHeight="1" x14ac:dyDescent="0.2">
      <c r="A149" s="122"/>
      <c r="B149" s="18"/>
      <c r="C149" s="176">
        <v>20</v>
      </c>
      <c r="D149" s="176"/>
      <c r="E149" s="176"/>
      <c r="F149" s="144" t="s">
        <v>177</v>
      </c>
      <c r="G149" s="145" t="s">
        <v>135</v>
      </c>
      <c r="H149" s="146">
        <v>657.31</v>
      </c>
      <c r="I149" s="147"/>
      <c r="J149" s="148">
        <f>ROUND(I149*H149,2)</f>
        <v>0</v>
      </c>
      <c r="K149" s="122"/>
      <c r="L149" s="18"/>
      <c r="M149" s="93"/>
      <c r="N149" s="94"/>
      <c r="O149" s="32"/>
      <c r="P149" s="32"/>
      <c r="Q149" s="32"/>
      <c r="R149" s="32"/>
      <c r="S149" s="32"/>
      <c r="T149" s="33"/>
      <c r="U149" s="122"/>
      <c r="V149" s="122"/>
      <c r="W149" s="122"/>
      <c r="X149" s="122"/>
      <c r="Y149" s="122"/>
      <c r="Z149" s="122"/>
      <c r="AA149" s="122"/>
      <c r="AB149" s="122"/>
      <c r="AC149" s="122"/>
      <c r="AD149" s="122"/>
      <c r="AE149" s="122"/>
      <c r="AT149" s="8"/>
      <c r="AU149" s="8"/>
    </row>
    <row r="150" spans="1:65" s="2" customFormat="1" ht="15" customHeight="1" x14ac:dyDescent="0.2">
      <c r="A150" s="122"/>
      <c r="B150" s="18"/>
      <c r="C150" s="127"/>
      <c r="D150" s="127"/>
      <c r="E150" s="128"/>
      <c r="F150" s="113" t="s">
        <v>144</v>
      </c>
      <c r="G150" s="130"/>
      <c r="H150" s="131"/>
      <c r="I150" s="132"/>
      <c r="J150" s="133"/>
      <c r="K150" s="169"/>
      <c r="L150" s="18"/>
      <c r="M150" s="93"/>
      <c r="N150" s="94"/>
      <c r="O150" s="32"/>
      <c r="P150" s="32"/>
      <c r="Q150" s="32"/>
      <c r="R150" s="32"/>
      <c r="S150" s="32"/>
      <c r="T150" s="33"/>
      <c r="U150" s="122"/>
      <c r="V150" s="122"/>
      <c r="W150" s="122"/>
      <c r="X150" s="122"/>
      <c r="Y150" s="122"/>
      <c r="Z150" s="122"/>
      <c r="AA150" s="122"/>
      <c r="AB150" s="122"/>
      <c r="AC150" s="122"/>
      <c r="AD150" s="122"/>
      <c r="AE150" s="122"/>
      <c r="AT150" s="8"/>
      <c r="AU150" s="8"/>
    </row>
    <row r="151" spans="1:65" s="2" customFormat="1" ht="9.75" customHeight="1" x14ac:dyDescent="0.2">
      <c r="A151" s="122"/>
      <c r="B151" s="18"/>
      <c r="C151" s="127"/>
      <c r="D151" s="127"/>
      <c r="E151" s="128"/>
      <c r="F151" s="135" t="s">
        <v>145</v>
      </c>
      <c r="G151" s="130"/>
      <c r="H151" s="136">
        <v>12.2</v>
      </c>
      <c r="I151" s="132"/>
      <c r="J151" s="133"/>
      <c r="K151" s="122"/>
      <c r="L151" s="18"/>
      <c r="M151" s="93"/>
      <c r="N151" s="94"/>
      <c r="O151" s="32"/>
      <c r="P151" s="32"/>
      <c r="Q151" s="32"/>
      <c r="R151" s="32"/>
      <c r="S151" s="32"/>
      <c r="T151" s="33"/>
      <c r="U151" s="122"/>
      <c r="V151" s="122"/>
      <c r="W151" s="122"/>
      <c r="X151" s="122"/>
      <c r="Y151" s="122"/>
      <c r="Z151" s="122"/>
      <c r="AA151" s="122"/>
      <c r="AB151" s="122"/>
      <c r="AC151" s="122"/>
      <c r="AD151" s="122"/>
      <c r="AE151" s="122"/>
      <c r="AT151" s="8"/>
      <c r="AU151" s="8"/>
    </row>
    <row r="152" spans="1:65" s="2" customFormat="1" ht="10.5" customHeight="1" x14ac:dyDescent="0.2">
      <c r="A152" s="122"/>
      <c r="B152" s="18"/>
      <c r="C152" s="127"/>
      <c r="D152" s="127"/>
      <c r="E152" s="128"/>
      <c r="F152" s="135" t="s">
        <v>146</v>
      </c>
      <c r="G152" s="130"/>
      <c r="H152" s="136">
        <v>23.66</v>
      </c>
      <c r="I152" s="132"/>
      <c r="J152" s="133"/>
      <c r="K152" s="122"/>
      <c r="L152" s="18"/>
      <c r="M152" s="93"/>
      <c r="N152" s="94"/>
      <c r="O152" s="32"/>
      <c r="P152" s="32"/>
      <c r="Q152" s="32"/>
      <c r="R152" s="32"/>
      <c r="S152" s="32"/>
      <c r="T152" s="33"/>
      <c r="U152" s="122"/>
      <c r="V152" s="122"/>
      <c r="W152" s="122"/>
      <c r="X152" s="122"/>
      <c r="Y152" s="122"/>
      <c r="Z152" s="122"/>
      <c r="AA152" s="122"/>
      <c r="AB152" s="122"/>
      <c r="AC152" s="122"/>
      <c r="AD152" s="122"/>
      <c r="AE152" s="122"/>
      <c r="AT152" s="8"/>
      <c r="AU152" s="8"/>
    </row>
    <row r="153" spans="1:65" s="2" customFormat="1" ht="15" customHeight="1" x14ac:dyDescent="0.2">
      <c r="A153" s="122"/>
      <c r="B153" s="18"/>
      <c r="C153" s="127"/>
      <c r="D153" s="127"/>
      <c r="E153" s="128"/>
      <c r="F153" s="126" t="s">
        <v>65</v>
      </c>
      <c r="G153" s="130"/>
      <c r="H153" s="137">
        <v>35.86</v>
      </c>
      <c r="I153" s="132"/>
      <c r="J153" s="172"/>
      <c r="K153" s="122"/>
      <c r="L153" s="18"/>
      <c r="M153" s="93"/>
      <c r="N153" s="94"/>
      <c r="O153" s="32"/>
      <c r="P153" s="32"/>
      <c r="Q153" s="32"/>
      <c r="R153" s="32"/>
      <c r="S153" s="32"/>
      <c r="T153" s="33"/>
      <c r="U153" s="122"/>
      <c r="V153" s="122"/>
      <c r="W153" s="122"/>
      <c r="X153" s="122"/>
      <c r="Y153" s="122"/>
      <c r="Z153" s="122"/>
      <c r="AA153" s="122"/>
      <c r="AB153" s="122"/>
      <c r="AC153" s="122"/>
      <c r="AD153" s="122"/>
      <c r="AE153" s="122"/>
      <c r="AT153" s="8"/>
      <c r="AU153" s="8"/>
    </row>
    <row r="154" spans="1:65" s="2" customFormat="1" ht="36.75" customHeight="1" x14ac:dyDescent="0.2">
      <c r="A154" s="122"/>
      <c r="B154" s="18"/>
      <c r="C154" s="176">
        <v>21</v>
      </c>
      <c r="D154" s="176"/>
      <c r="E154" s="176"/>
      <c r="F154" s="144" t="s">
        <v>178</v>
      </c>
      <c r="G154" s="145" t="s">
        <v>135</v>
      </c>
      <c r="H154" s="146">
        <v>290</v>
      </c>
      <c r="I154" s="147"/>
      <c r="J154" s="148">
        <f>ROUND(I154*H154,2)</f>
        <v>0</v>
      </c>
      <c r="K154" s="122"/>
      <c r="L154" s="18"/>
      <c r="M154" s="93"/>
      <c r="N154" s="94"/>
      <c r="O154" s="32"/>
      <c r="P154" s="32"/>
      <c r="Q154" s="32"/>
      <c r="R154" s="32"/>
      <c r="S154" s="32"/>
      <c r="T154" s="33"/>
      <c r="U154" s="122"/>
      <c r="V154" s="122"/>
      <c r="W154" s="122"/>
      <c r="X154" s="122"/>
      <c r="Y154" s="122"/>
      <c r="Z154" s="122"/>
      <c r="AA154" s="122"/>
      <c r="AB154" s="122"/>
      <c r="AC154" s="122"/>
      <c r="AD154" s="122"/>
      <c r="AE154" s="122"/>
      <c r="AT154" s="8"/>
      <c r="AU154" s="8"/>
    </row>
    <row r="155" spans="1:65" s="2" customFormat="1" ht="9.9499999999999993" customHeight="1" x14ac:dyDescent="0.2">
      <c r="A155" s="122"/>
      <c r="B155" s="18"/>
      <c r="C155" s="127"/>
      <c r="D155" s="127"/>
      <c r="E155" s="128"/>
      <c r="F155" s="113" t="s">
        <v>147</v>
      </c>
      <c r="G155" s="130"/>
      <c r="H155" s="131"/>
      <c r="I155" s="132"/>
      <c r="J155" s="133"/>
      <c r="K155" s="169"/>
      <c r="L155" s="18"/>
      <c r="M155" s="93"/>
      <c r="N155" s="94"/>
      <c r="O155" s="32"/>
      <c r="P155" s="32"/>
      <c r="Q155" s="32"/>
      <c r="R155" s="32"/>
      <c r="S155" s="32"/>
      <c r="T155" s="33"/>
      <c r="U155" s="122"/>
      <c r="V155" s="122"/>
      <c r="W155" s="122"/>
      <c r="X155" s="122"/>
      <c r="Y155" s="122"/>
      <c r="Z155" s="122"/>
      <c r="AA155" s="122"/>
      <c r="AB155" s="122"/>
      <c r="AC155" s="122"/>
      <c r="AD155" s="122"/>
      <c r="AE155" s="122"/>
      <c r="AT155" s="8"/>
      <c r="AU155" s="8"/>
    </row>
    <row r="156" spans="1:65" s="2" customFormat="1" ht="9.9499999999999993" customHeight="1" x14ac:dyDescent="0.2">
      <c r="A156" s="122"/>
      <c r="B156" s="18"/>
      <c r="C156" s="127"/>
      <c r="D156" s="127"/>
      <c r="E156" s="128"/>
      <c r="F156" s="135" t="s">
        <v>148</v>
      </c>
      <c r="G156" s="130"/>
      <c r="H156" s="136">
        <v>6.3</v>
      </c>
      <c r="I156" s="132"/>
      <c r="J156" s="133"/>
      <c r="K156" s="122"/>
      <c r="L156" s="18"/>
      <c r="M156" s="93"/>
      <c r="N156" s="94"/>
      <c r="O156" s="32"/>
      <c r="P156" s="32"/>
      <c r="Q156" s="32"/>
      <c r="R156" s="32"/>
      <c r="S156" s="32"/>
      <c r="T156" s="33"/>
      <c r="U156" s="122"/>
      <c r="V156" s="122"/>
      <c r="W156" s="122"/>
      <c r="X156" s="122"/>
      <c r="Y156" s="122"/>
      <c r="Z156" s="122"/>
      <c r="AA156" s="122"/>
      <c r="AB156" s="122"/>
      <c r="AC156" s="122"/>
      <c r="AD156" s="122"/>
      <c r="AE156" s="122"/>
      <c r="AT156" s="8"/>
      <c r="AU156" s="8"/>
    </row>
    <row r="157" spans="1:65" s="2" customFormat="1" ht="9.9499999999999993" customHeight="1" x14ac:dyDescent="0.2">
      <c r="A157" s="122"/>
      <c r="B157" s="18"/>
      <c r="C157" s="127"/>
      <c r="D157" s="127"/>
      <c r="E157" s="128"/>
      <c r="F157" s="135" t="s">
        <v>149</v>
      </c>
      <c r="G157" s="130"/>
      <c r="H157" s="136">
        <v>2.95</v>
      </c>
      <c r="I157" s="132"/>
      <c r="J157" s="133"/>
      <c r="K157" s="122"/>
      <c r="L157" s="18"/>
      <c r="M157" s="93"/>
      <c r="N157" s="94"/>
      <c r="O157" s="32"/>
      <c r="P157" s="32"/>
      <c r="Q157" s="32"/>
      <c r="R157" s="32"/>
      <c r="S157" s="32"/>
      <c r="T157" s="33"/>
      <c r="U157" s="122"/>
      <c r="V157" s="122"/>
      <c r="W157" s="122"/>
      <c r="X157" s="122"/>
      <c r="Y157" s="122"/>
      <c r="Z157" s="122"/>
      <c r="AA157" s="122"/>
      <c r="AB157" s="122"/>
      <c r="AC157" s="122"/>
      <c r="AD157" s="122"/>
      <c r="AE157" s="122"/>
      <c r="AT157" s="8"/>
      <c r="AU157" s="8"/>
    </row>
    <row r="158" spans="1:65" s="2" customFormat="1" ht="9.9499999999999993" customHeight="1" x14ac:dyDescent="0.2">
      <c r="A158" s="122"/>
      <c r="B158" s="18"/>
      <c r="C158" s="127"/>
      <c r="D158" s="127"/>
      <c r="E158" s="128"/>
      <c r="F158" s="135" t="s">
        <v>150</v>
      </c>
      <c r="G158" s="130"/>
      <c r="H158" s="136">
        <v>8.25</v>
      </c>
      <c r="I158" s="132"/>
      <c r="J158" s="133"/>
      <c r="K158" s="122"/>
      <c r="L158" s="18"/>
      <c r="M158" s="93"/>
      <c r="N158" s="94"/>
      <c r="O158" s="32"/>
      <c r="P158" s="32"/>
      <c r="Q158" s="32"/>
      <c r="R158" s="32"/>
      <c r="S158" s="32"/>
      <c r="T158" s="33"/>
      <c r="U158" s="122"/>
      <c r="V158" s="122"/>
      <c r="W158" s="122"/>
      <c r="X158" s="122"/>
      <c r="Y158" s="122"/>
      <c r="Z158" s="122"/>
      <c r="AA158" s="122"/>
      <c r="AB158" s="122"/>
      <c r="AC158" s="122"/>
      <c r="AD158" s="122"/>
      <c r="AE158" s="122"/>
      <c r="AT158" s="8"/>
      <c r="AU158" s="8"/>
    </row>
    <row r="159" spans="1:65" s="2" customFormat="1" ht="9.9499999999999993" customHeight="1" x14ac:dyDescent="0.2">
      <c r="A159" s="122"/>
      <c r="B159" s="18"/>
      <c r="C159" s="127"/>
      <c r="D159" s="127"/>
      <c r="E159" s="128"/>
      <c r="F159" s="135" t="s">
        <v>151</v>
      </c>
      <c r="G159" s="130"/>
      <c r="H159" s="136">
        <v>3.02</v>
      </c>
      <c r="I159" s="132"/>
      <c r="J159" s="133"/>
      <c r="K159" s="122"/>
      <c r="L159" s="18"/>
      <c r="M159" s="93"/>
      <c r="N159" s="94"/>
      <c r="O159" s="32"/>
      <c r="P159" s="32"/>
      <c r="Q159" s="32"/>
      <c r="R159" s="32"/>
      <c r="S159" s="32"/>
      <c r="T159" s="33"/>
      <c r="U159" s="122"/>
      <c r="V159" s="122"/>
      <c r="W159" s="122"/>
      <c r="X159" s="122"/>
      <c r="Y159" s="122"/>
      <c r="Z159" s="122"/>
      <c r="AA159" s="122"/>
      <c r="AB159" s="122"/>
      <c r="AC159" s="122"/>
      <c r="AD159" s="122"/>
      <c r="AE159" s="122"/>
      <c r="AT159" s="8"/>
      <c r="AU159" s="8"/>
    </row>
    <row r="160" spans="1:65" s="2" customFormat="1" ht="9.9499999999999993" customHeight="1" x14ac:dyDescent="0.2">
      <c r="A160" s="122"/>
      <c r="B160" s="18"/>
      <c r="C160" s="127"/>
      <c r="D160" s="127"/>
      <c r="E160" s="128"/>
      <c r="F160" s="126" t="s">
        <v>65</v>
      </c>
      <c r="G160" s="130"/>
      <c r="H160" s="137">
        <v>20.52</v>
      </c>
      <c r="I160" s="132"/>
      <c r="J160" s="133"/>
      <c r="K160" s="169"/>
      <c r="L160" s="18"/>
      <c r="M160" s="93"/>
      <c r="N160" s="94"/>
      <c r="O160" s="32"/>
      <c r="P160" s="32"/>
      <c r="Q160" s="32"/>
      <c r="R160" s="32"/>
      <c r="S160" s="32"/>
      <c r="T160" s="33"/>
      <c r="U160" s="122"/>
      <c r="V160" s="122"/>
      <c r="W160" s="122"/>
      <c r="X160" s="122"/>
      <c r="Y160" s="122"/>
      <c r="Z160" s="122"/>
      <c r="AA160" s="122"/>
      <c r="AB160" s="122"/>
      <c r="AC160" s="122"/>
      <c r="AD160" s="122"/>
      <c r="AE160" s="122"/>
      <c r="AT160" s="8"/>
      <c r="AU160" s="8"/>
    </row>
    <row r="161" spans="1:65" s="2" customFormat="1" ht="36.75" customHeight="1" x14ac:dyDescent="0.2">
      <c r="A161" s="122"/>
      <c r="B161" s="18"/>
      <c r="C161" s="176">
        <v>22</v>
      </c>
      <c r="D161" s="176"/>
      <c r="E161" s="176"/>
      <c r="F161" s="144" t="s">
        <v>179</v>
      </c>
      <c r="G161" s="145" t="s">
        <v>135</v>
      </c>
      <c r="H161" s="146">
        <v>111</v>
      </c>
      <c r="I161" s="147"/>
      <c r="J161" s="148">
        <f>ROUND(I161*H161,2)</f>
        <v>0</v>
      </c>
      <c r="K161" s="122"/>
      <c r="L161" s="18"/>
      <c r="M161" s="93"/>
      <c r="N161" s="94"/>
      <c r="O161" s="32"/>
      <c r="P161" s="32"/>
      <c r="Q161" s="32"/>
      <c r="R161" s="32"/>
      <c r="S161" s="32"/>
      <c r="T161" s="33"/>
      <c r="U161" s="122"/>
      <c r="V161" s="138"/>
      <c r="W161" s="122"/>
      <c r="X161" s="122"/>
      <c r="Y161" s="122"/>
      <c r="Z161" s="122"/>
      <c r="AA161" s="122"/>
      <c r="AB161" s="122"/>
      <c r="AC161" s="122"/>
      <c r="AD161" s="122"/>
      <c r="AE161" s="122"/>
      <c r="AT161" s="8"/>
      <c r="AU161" s="8"/>
    </row>
    <row r="162" spans="1:65" s="2" customFormat="1" ht="9.9499999999999993" customHeight="1" x14ac:dyDescent="0.2">
      <c r="A162" s="122"/>
      <c r="B162" s="18"/>
      <c r="C162" s="127"/>
      <c r="D162" s="127"/>
      <c r="E162" s="128"/>
      <c r="F162" s="113" t="s">
        <v>152</v>
      </c>
      <c r="G162" s="130"/>
      <c r="H162" s="131"/>
      <c r="I162" s="132"/>
      <c r="J162" s="133"/>
      <c r="K162" s="169"/>
      <c r="L162" s="18"/>
      <c r="M162" s="93"/>
      <c r="N162" s="94"/>
      <c r="O162" s="32"/>
      <c r="P162" s="32"/>
      <c r="Q162" s="32"/>
      <c r="R162" s="32"/>
      <c r="S162" s="32"/>
      <c r="T162" s="33"/>
      <c r="U162" s="122"/>
      <c r="V162" s="122"/>
      <c r="W162" s="122"/>
      <c r="X162" s="122"/>
      <c r="Y162" s="122"/>
      <c r="Z162" s="122"/>
      <c r="AA162" s="122"/>
      <c r="AB162" s="122"/>
      <c r="AC162" s="122"/>
      <c r="AD162" s="122"/>
      <c r="AE162" s="122"/>
      <c r="AT162" s="8"/>
      <c r="AU162" s="8"/>
    </row>
    <row r="163" spans="1:65" s="2" customFormat="1" ht="9.9499999999999993" customHeight="1" x14ac:dyDescent="0.2">
      <c r="A163" s="122"/>
      <c r="B163" s="18"/>
      <c r="C163" s="127"/>
      <c r="D163" s="127"/>
      <c r="E163" s="128"/>
      <c r="F163" s="135" t="s">
        <v>153</v>
      </c>
      <c r="G163" s="130"/>
      <c r="H163" s="136">
        <v>11.72</v>
      </c>
      <c r="I163" s="132"/>
      <c r="J163" s="133"/>
      <c r="K163" s="122"/>
      <c r="L163" s="18"/>
      <c r="M163" s="93"/>
      <c r="N163" s="94"/>
      <c r="O163" s="32"/>
      <c r="P163" s="32"/>
      <c r="Q163" s="32"/>
      <c r="R163" s="32"/>
      <c r="S163" s="32"/>
      <c r="T163" s="33"/>
      <c r="U163" s="122"/>
      <c r="V163" s="122"/>
      <c r="W163" s="122"/>
      <c r="X163" s="122"/>
      <c r="Y163" s="122"/>
      <c r="Z163" s="122"/>
      <c r="AA163" s="122"/>
      <c r="AB163" s="122"/>
      <c r="AC163" s="122"/>
      <c r="AD163" s="122"/>
      <c r="AE163" s="122"/>
      <c r="AT163" s="8"/>
      <c r="AU163" s="8"/>
    </row>
    <row r="164" spans="1:65" s="2" customFormat="1" ht="9.9499999999999993" customHeight="1" x14ac:dyDescent="0.2">
      <c r="A164" s="122"/>
      <c r="B164" s="18"/>
      <c r="C164" s="127"/>
      <c r="D164" s="127"/>
      <c r="E164" s="128"/>
      <c r="F164" s="135" t="s">
        <v>154</v>
      </c>
      <c r="G164" s="130"/>
      <c r="H164" s="136">
        <v>9.24</v>
      </c>
      <c r="I164" s="132"/>
      <c r="J164" s="133"/>
      <c r="K164" s="122"/>
      <c r="L164" s="18"/>
      <c r="M164" s="93"/>
      <c r="N164" s="94"/>
      <c r="O164" s="32"/>
      <c r="P164" s="32"/>
      <c r="Q164" s="32"/>
      <c r="R164" s="32"/>
      <c r="S164" s="32"/>
      <c r="T164" s="33"/>
      <c r="U164" s="122"/>
      <c r="V164" s="122"/>
      <c r="W164" s="122"/>
      <c r="X164" s="122"/>
      <c r="Y164" s="122"/>
      <c r="Z164" s="122"/>
      <c r="AA164" s="122"/>
      <c r="AB164" s="122"/>
      <c r="AC164" s="122"/>
      <c r="AD164" s="122"/>
      <c r="AE164" s="122"/>
      <c r="AT164" s="8"/>
      <c r="AU164" s="8"/>
    </row>
    <row r="165" spans="1:65" s="2" customFormat="1" ht="9.9499999999999993" customHeight="1" x14ac:dyDescent="0.2">
      <c r="A165" s="122"/>
      <c r="B165" s="18"/>
      <c r="C165" s="127"/>
      <c r="D165" s="127"/>
      <c r="E165" s="128"/>
      <c r="F165" s="126" t="s">
        <v>65</v>
      </c>
      <c r="G165" s="130"/>
      <c r="H165" s="137">
        <v>20.96</v>
      </c>
      <c r="I165" s="132"/>
      <c r="J165" s="133"/>
      <c r="K165" s="169"/>
      <c r="L165" s="18"/>
      <c r="M165" s="93"/>
      <c r="N165" s="94"/>
      <c r="O165" s="32"/>
      <c r="P165" s="32"/>
      <c r="Q165" s="32"/>
      <c r="R165" s="32"/>
      <c r="S165" s="32"/>
      <c r="T165" s="33"/>
      <c r="U165" s="122"/>
      <c r="V165" s="122"/>
      <c r="W165" s="122"/>
      <c r="X165" s="122"/>
      <c r="Y165" s="122"/>
      <c r="Z165" s="122"/>
      <c r="AA165" s="122"/>
      <c r="AB165" s="122"/>
      <c r="AC165" s="122"/>
      <c r="AD165" s="122"/>
      <c r="AE165" s="122"/>
      <c r="AT165" s="8"/>
      <c r="AU165" s="8"/>
    </row>
    <row r="166" spans="1:65" s="2" customFormat="1" ht="36.75" customHeight="1" x14ac:dyDescent="0.2">
      <c r="A166" s="122"/>
      <c r="B166" s="18"/>
      <c r="C166" s="176">
        <v>23</v>
      </c>
      <c r="D166" s="176"/>
      <c r="E166" s="176"/>
      <c r="F166" s="144" t="s">
        <v>180</v>
      </c>
      <c r="G166" s="145" t="s">
        <v>135</v>
      </c>
      <c r="H166" s="146">
        <v>57.24</v>
      </c>
      <c r="I166" s="147"/>
      <c r="J166" s="148">
        <f>ROUND(I166*H166,2)</f>
        <v>0</v>
      </c>
      <c r="K166" s="122"/>
      <c r="L166" s="18"/>
      <c r="M166" s="93"/>
      <c r="N166" s="94"/>
      <c r="O166" s="32"/>
      <c r="P166" s="32"/>
      <c r="Q166" s="32"/>
      <c r="R166" s="32"/>
      <c r="S166" s="32"/>
      <c r="T166" s="33"/>
      <c r="U166" s="122"/>
      <c r="V166" s="122"/>
      <c r="W166" s="122"/>
      <c r="X166" s="122"/>
      <c r="Y166" s="122"/>
      <c r="Z166" s="122"/>
      <c r="AA166" s="122"/>
      <c r="AB166" s="122"/>
      <c r="AC166" s="122"/>
      <c r="AD166" s="122"/>
      <c r="AE166" s="122"/>
      <c r="AT166" s="8"/>
      <c r="AU166" s="8"/>
    </row>
    <row r="167" spans="1:65" s="2" customFormat="1" ht="10.5" customHeight="1" x14ac:dyDescent="0.2">
      <c r="A167" s="123"/>
      <c r="B167" s="18"/>
      <c r="C167" s="127"/>
      <c r="D167" s="127"/>
      <c r="E167" s="128"/>
      <c r="F167" s="113" t="s">
        <v>152</v>
      </c>
      <c r="G167" s="130"/>
      <c r="H167" s="131"/>
      <c r="I167" s="132"/>
      <c r="J167" s="133"/>
      <c r="K167" s="169"/>
      <c r="L167" s="18"/>
      <c r="M167" s="93"/>
      <c r="N167" s="94"/>
      <c r="O167" s="32"/>
      <c r="P167" s="32"/>
      <c r="Q167" s="32"/>
      <c r="R167" s="32"/>
      <c r="S167" s="32"/>
      <c r="T167" s="33"/>
      <c r="U167" s="123"/>
      <c r="V167" s="123"/>
      <c r="W167" s="123"/>
      <c r="X167" s="123"/>
      <c r="Y167" s="123"/>
      <c r="Z167" s="123"/>
      <c r="AA167" s="123"/>
      <c r="AB167" s="123"/>
      <c r="AC167" s="123"/>
      <c r="AD167" s="123"/>
      <c r="AE167" s="123"/>
      <c r="AT167" s="8"/>
      <c r="AU167" s="8"/>
    </row>
    <row r="168" spans="1:65" s="2" customFormat="1" ht="9.9499999999999993" customHeight="1" x14ac:dyDescent="0.2">
      <c r="A168" s="122"/>
      <c r="B168" s="18"/>
      <c r="C168" s="127"/>
      <c r="D168" s="127"/>
      <c r="E168" s="128"/>
      <c r="F168" s="135" t="s">
        <v>155</v>
      </c>
      <c r="G168" s="130"/>
      <c r="H168" s="136">
        <v>13.96</v>
      </c>
      <c r="I168" s="132"/>
      <c r="J168" s="133"/>
      <c r="K168" s="169"/>
      <c r="L168" s="18"/>
      <c r="M168" s="93"/>
      <c r="N168" s="94"/>
      <c r="O168" s="32"/>
      <c r="P168" s="32"/>
      <c r="Q168" s="32"/>
      <c r="R168" s="32"/>
      <c r="S168" s="32"/>
      <c r="T168" s="33"/>
      <c r="U168" s="122"/>
      <c r="V168" s="122"/>
      <c r="W168" s="122"/>
      <c r="X168" s="122"/>
      <c r="Y168" s="122"/>
      <c r="Z168" s="122"/>
      <c r="AA168" s="122"/>
      <c r="AB168" s="122"/>
      <c r="AC168" s="122"/>
      <c r="AD168" s="122"/>
      <c r="AE168" s="122"/>
      <c r="AT168" s="8"/>
      <c r="AU168" s="8"/>
    </row>
    <row r="169" spans="1:65" s="2" customFormat="1" ht="9.9499999999999993" customHeight="1" x14ac:dyDescent="0.2">
      <c r="A169" s="122"/>
      <c r="B169" s="18"/>
      <c r="C169" s="127"/>
      <c r="D169" s="127"/>
      <c r="E169" s="128"/>
      <c r="F169" s="126" t="s">
        <v>65</v>
      </c>
      <c r="G169" s="130"/>
      <c r="H169" s="149">
        <v>13.96</v>
      </c>
      <c r="I169" s="132"/>
      <c r="J169" s="133"/>
      <c r="K169" s="169"/>
      <c r="L169" s="18"/>
      <c r="M169" s="93"/>
      <c r="N169" s="94"/>
      <c r="O169" s="32"/>
      <c r="P169" s="32"/>
      <c r="Q169" s="32"/>
      <c r="R169" s="32"/>
      <c r="S169" s="32"/>
      <c r="T169" s="33"/>
      <c r="U169" s="122"/>
      <c r="V169" s="122"/>
      <c r="W169" s="122"/>
      <c r="X169" s="122"/>
      <c r="Y169" s="122"/>
      <c r="Z169" s="122"/>
      <c r="AA169" s="122"/>
      <c r="AB169" s="122"/>
      <c r="AC169" s="122"/>
      <c r="AD169" s="122"/>
      <c r="AE169" s="122"/>
      <c r="AT169" s="8"/>
      <c r="AU169" s="8"/>
    </row>
    <row r="170" spans="1:65" s="2" customFormat="1" ht="24.75" customHeight="1" x14ac:dyDescent="0.2">
      <c r="A170" s="122"/>
      <c r="B170" s="18"/>
      <c r="C170" s="176">
        <v>24</v>
      </c>
      <c r="D170" s="176"/>
      <c r="E170" s="176"/>
      <c r="F170" s="144" t="s">
        <v>136</v>
      </c>
      <c r="G170" s="145" t="s">
        <v>137</v>
      </c>
      <c r="H170" s="146">
        <v>12</v>
      </c>
      <c r="I170" s="147"/>
      <c r="J170" s="148">
        <f>ROUND(I170*H170,2)</f>
        <v>0</v>
      </c>
      <c r="K170" s="122"/>
      <c r="L170" s="18"/>
      <c r="M170" s="93"/>
      <c r="N170" s="94"/>
      <c r="O170" s="32"/>
      <c r="P170" s="32"/>
      <c r="Q170" s="32"/>
      <c r="R170" s="32"/>
      <c r="S170" s="32"/>
      <c r="T170" s="33"/>
      <c r="U170" s="122"/>
      <c r="V170" s="122"/>
      <c r="W170" s="32"/>
      <c r="X170" s="122"/>
      <c r="Y170" s="122"/>
      <c r="Z170" s="122"/>
      <c r="AA170" s="122"/>
      <c r="AB170" s="122"/>
      <c r="AC170" s="122"/>
      <c r="AD170" s="122"/>
      <c r="AE170" s="122"/>
      <c r="AT170" s="8"/>
      <c r="AU170" s="8"/>
    </row>
    <row r="171" spans="1:65" s="2" customFormat="1" ht="21.75" customHeight="1" x14ac:dyDescent="0.2">
      <c r="A171" s="122"/>
      <c r="B171" s="18"/>
      <c r="C171" s="176">
        <v>25</v>
      </c>
      <c r="D171" s="176"/>
      <c r="E171" s="176"/>
      <c r="F171" s="144" t="s">
        <v>143</v>
      </c>
      <c r="G171" s="145" t="s">
        <v>135</v>
      </c>
      <c r="H171" s="146">
        <v>20</v>
      </c>
      <c r="I171" s="147"/>
      <c r="J171" s="166">
        <f>ROUND(I171*H171,2)</f>
        <v>0</v>
      </c>
      <c r="K171" s="169"/>
      <c r="L171" s="18"/>
      <c r="M171" s="93"/>
      <c r="N171" s="94"/>
      <c r="O171" s="32"/>
      <c r="P171" s="32"/>
      <c r="Q171" s="32"/>
      <c r="R171" s="32"/>
      <c r="S171" s="32"/>
      <c r="T171" s="33"/>
      <c r="U171" s="122"/>
      <c r="V171" s="122"/>
      <c r="W171" s="32"/>
      <c r="X171" s="122"/>
      <c r="Y171" s="122"/>
      <c r="Z171" s="122"/>
      <c r="AA171" s="122"/>
      <c r="AB171" s="122"/>
      <c r="AC171" s="122"/>
      <c r="AD171" s="122"/>
      <c r="AE171" s="122"/>
      <c r="AT171" s="8"/>
      <c r="AU171" s="8"/>
    </row>
    <row r="172" spans="1:65" s="2" customFormat="1" ht="33" customHeight="1" x14ac:dyDescent="0.2">
      <c r="A172" s="122"/>
      <c r="B172" s="18"/>
      <c r="C172" s="176">
        <v>26</v>
      </c>
      <c r="D172" s="176"/>
      <c r="E172" s="176"/>
      <c r="F172" s="144" t="s">
        <v>197</v>
      </c>
      <c r="G172" s="145" t="s">
        <v>84</v>
      </c>
      <c r="H172" s="146">
        <v>60</v>
      </c>
      <c r="I172" s="147"/>
      <c r="J172" s="148">
        <f>ROUND(I172*H172,2)</f>
        <v>0</v>
      </c>
      <c r="K172" s="122"/>
      <c r="L172" s="18"/>
      <c r="M172" s="93"/>
      <c r="N172" s="94"/>
      <c r="O172" s="32"/>
      <c r="P172" s="32"/>
      <c r="Q172" s="32"/>
      <c r="R172" s="32"/>
      <c r="S172" s="32"/>
      <c r="T172" s="33"/>
      <c r="U172" s="122"/>
      <c r="V172" s="122"/>
      <c r="W172" s="32"/>
      <c r="X172" s="122"/>
      <c r="Y172" s="122"/>
      <c r="Z172" s="122"/>
      <c r="AA172" s="122"/>
      <c r="AB172" s="122"/>
      <c r="AC172" s="122"/>
      <c r="AD172" s="122"/>
      <c r="AE172" s="122"/>
      <c r="AT172" s="8"/>
      <c r="AU172" s="8"/>
    </row>
    <row r="173" spans="1:65" s="4" customFormat="1" ht="22.9" customHeight="1" x14ac:dyDescent="0.2">
      <c r="B173" s="73"/>
      <c r="D173" s="74"/>
      <c r="E173" s="82"/>
      <c r="F173" s="82" t="s">
        <v>96</v>
      </c>
      <c r="I173" s="75"/>
      <c r="J173" s="83">
        <f>SUM(J174:J194)</f>
        <v>0</v>
      </c>
      <c r="L173" s="73"/>
      <c r="M173" s="76"/>
      <c r="N173" s="77"/>
      <c r="O173" s="77"/>
      <c r="P173" s="78" t="e">
        <f>SUM(P176:P196)</f>
        <v>#VALUE!</v>
      </c>
      <c r="Q173" s="77"/>
      <c r="R173" s="78" t="e">
        <f>SUM(R176:R196)</f>
        <v>#VALUE!</v>
      </c>
      <c r="S173" s="77"/>
      <c r="T173" s="79" t="e">
        <f>SUM(T176:T196)</f>
        <v>#VALUE!</v>
      </c>
      <c r="W173" s="134"/>
      <c r="AR173" s="74" t="s">
        <v>40</v>
      </c>
      <c r="AT173" s="80" t="s">
        <v>37</v>
      </c>
      <c r="AU173" s="80" t="s">
        <v>39</v>
      </c>
      <c r="AY173" s="74" t="s">
        <v>50</v>
      </c>
      <c r="BK173" s="81" t="e">
        <f>SUM(BK176:BK196)</f>
        <v>#VALUE!</v>
      </c>
    </row>
    <row r="174" spans="1:65" s="4" customFormat="1" ht="22.9" customHeight="1" x14ac:dyDescent="0.2">
      <c r="B174" s="73"/>
      <c r="C174" s="176">
        <v>27</v>
      </c>
      <c r="D174" s="176"/>
      <c r="E174" s="176"/>
      <c r="F174" s="144" t="s">
        <v>167</v>
      </c>
      <c r="G174" s="144" t="s">
        <v>54</v>
      </c>
      <c r="H174" s="156">
        <v>0.98699999999999999</v>
      </c>
      <c r="I174" s="147"/>
      <c r="J174" s="155">
        <f>ROUND(I174*H174,2)</f>
        <v>0</v>
      </c>
      <c r="L174" s="73"/>
      <c r="M174" s="76"/>
      <c r="N174" s="77"/>
      <c r="O174" s="77"/>
      <c r="P174" s="78"/>
      <c r="Q174" s="77"/>
      <c r="R174" s="78"/>
      <c r="S174" s="77"/>
      <c r="T174" s="79"/>
      <c r="W174" s="134"/>
      <c r="AR174" s="74"/>
      <c r="AT174" s="80"/>
      <c r="AU174" s="80"/>
      <c r="AY174" s="74"/>
      <c r="BK174" s="81"/>
    </row>
    <row r="175" spans="1:65" s="4" customFormat="1" ht="9.9499999999999993" customHeight="1" x14ac:dyDescent="0.2">
      <c r="B175" s="73"/>
      <c r="C175" s="2"/>
      <c r="D175" s="91"/>
      <c r="E175" s="2"/>
      <c r="F175" s="92" t="s">
        <v>168</v>
      </c>
      <c r="G175" s="2"/>
      <c r="H175" s="2"/>
      <c r="I175" s="141"/>
      <c r="J175" s="2"/>
      <c r="K175" s="167"/>
      <c r="L175" s="73"/>
      <c r="M175" s="76"/>
      <c r="N175" s="77"/>
      <c r="O175" s="77"/>
      <c r="P175" s="78"/>
      <c r="Q175" s="77"/>
      <c r="R175" s="78"/>
      <c r="S175" s="77"/>
      <c r="T175" s="79"/>
      <c r="W175" s="134"/>
      <c r="AR175" s="74"/>
      <c r="AT175" s="80"/>
      <c r="AU175" s="80"/>
      <c r="AY175" s="74"/>
      <c r="BK175" s="81"/>
    </row>
    <row r="176" spans="1:65" s="2" customFormat="1" ht="9.9499999999999993" customHeight="1" x14ac:dyDescent="0.2">
      <c r="A176" s="17"/>
      <c r="B176" s="84"/>
      <c r="C176" s="7"/>
      <c r="D176" s="91"/>
      <c r="E176" s="112"/>
      <c r="F176" s="113" t="s">
        <v>169</v>
      </c>
      <c r="G176" s="7"/>
      <c r="H176" s="112" t="s">
        <v>0</v>
      </c>
      <c r="I176" s="114"/>
      <c r="J176" s="116"/>
      <c r="K176" s="171"/>
      <c r="L176" s="18"/>
      <c r="M176" s="85" t="s">
        <v>0</v>
      </c>
      <c r="N176" s="86" t="s">
        <v>23</v>
      </c>
      <c r="O176" s="32"/>
      <c r="P176" s="87" t="e">
        <f>O176*H176</f>
        <v>#VALUE!</v>
      </c>
      <c r="Q176" s="87">
        <v>0</v>
      </c>
      <c r="R176" s="87" t="e">
        <f>Q176*H176</f>
        <v>#VALUE!</v>
      </c>
      <c r="S176" s="87">
        <v>0</v>
      </c>
      <c r="T176" s="88" t="e">
        <f>S176*H176</f>
        <v>#VALUE!</v>
      </c>
      <c r="U176" s="17"/>
      <c r="V176" s="17"/>
      <c r="W176" s="17"/>
      <c r="X176" s="17"/>
      <c r="Y176" s="17"/>
      <c r="Z176" s="17"/>
      <c r="AA176" s="17"/>
      <c r="AB176" s="17"/>
      <c r="AC176" s="17"/>
      <c r="AD176" s="17"/>
      <c r="AE176" s="17"/>
      <c r="AR176" s="89" t="s">
        <v>85</v>
      </c>
      <c r="AT176" s="89" t="s">
        <v>52</v>
      </c>
      <c r="AU176" s="89" t="s">
        <v>40</v>
      </c>
      <c r="AY176" s="8" t="s">
        <v>50</v>
      </c>
      <c r="BE176" s="90">
        <f>IF(N176="základní",J176,0)</f>
        <v>0</v>
      </c>
      <c r="BF176" s="90">
        <f>IF(N176="snížená",J176,0)</f>
        <v>0</v>
      </c>
      <c r="BG176" s="90">
        <f>IF(N176="zákl. přenesená",J176,0)</f>
        <v>0</v>
      </c>
      <c r="BH176" s="90">
        <f>IF(N176="sníž. přenesená",J176,0)</f>
        <v>0</v>
      </c>
      <c r="BI176" s="90">
        <f>IF(N176="nulová",J176,0)</f>
        <v>0</v>
      </c>
      <c r="BJ176" s="8" t="s">
        <v>39</v>
      </c>
      <c r="BK176" s="90" t="e">
        <f>ROUND(I176*H176,2)</f>
        <v>#VALUE!</v>
      </c>
      <c r="BL176" s="8" t="s">
        <v>85</v>
      </c>
      <c r="BM176" s="89" t="s">
        <v>97</v>
      </c>
    </row>
    <row r="177" spans="1:65" s="2" customFormat="1" ht="9.9499999999999993" customHeight="1" x14ac:dyDescent="0.2">
      <c r="A177" s="17"/>
      <c r="B177" s="18"/>
      <c r="C177" s="5"/>
      <c r="D177" s="91"/>
      <c r="E177" s="96"/>
      <c r="F177" s="97" t="s">
        <v>170</v>
      </c>
      <c r="G177" s="5"/>
      <c r="H177" s="98">
        <v>0.36799999999999999</v>
      </c>
      <c r="I177" s="99"/>
      <c r="J177" s="5"/>
      <c r="K177" s="169"/>
      <c r="L177" s="18"/>
      <c r="M177" s="93"/>
      <c r="N177" s="94"/>
      <c r="O177" s="32"/>
      <c r="P177" s="32"/>
      <c r="Q177" s="32"/>
      <c r="R177" s="32"/>
      <c r="S177" s="32"/>
      <c r="T177" s="33"/>
      <c r="U177" s="17"/>
      <c r="V177" s="17"/>
      <c r="W177" s="17"/>
      <c r="X177" s="17"/>
      <c r="Y177" s="17"/>
      <c r="Z177" s="17"/>
      <c r="AA177" s="17"/>
      <c r="AB177" s="17"/>
      <c r="AC177" s="17"/>
      <c r="AD177" s="17"/>
      <c r="AE177" s="17"/>
      <c r="AT177" s="8" t="s">
        <v>57</v>
      </c>
      <c r="AU177" s="8" t="s">
        <v>40</v>
      </c>
    </row>
    <row r="178" spans="1:65" s="2" customFormat="1" ht="9.9499999999999993" customHeight="1" x14ac:dyDescent="0.2">
      <c r="A178" s="17"/>
      <c r="B178" s="84"/>
      <c r="C178" s="7"/>
      <c r="D178" s="91"/>
      <c r="E178" s="112"/>
      <c r="F178" s="113" t="s">
        <v>173</v>
      </c>
      <c r="G178" s="7"/>
      <c r="H178" s="112" t="s">
        <v>0</v>
      </c>
      <c r="I178" s="114"/>
      <c r="J178" s="116"/>
      <c r="K178" s="173"/>
      <c r="L178" s="18"/>
      <c r="M178" s="85" t="s">
        <v>0</v>
      </c>
      <c r="N178" s="86" t="s">
        <v>23</v>
      </c>
      <c r="O178" s="32"/>
      <c r="P178" s="87" t="e">
        <f>O178*H178</f>
        <v>#VALUE!</v>
      </c>
      <c r="Q178" s="87">
        <v>1.89E-3</v>
      </c>
      <c r="R178" s="87" t="e">
        <f>Q178*H178</f>
        <v>#VALUE!</v>
      </c>
      <c r="S178" s="87">
        <v>0</v>
      </c>
      <c r="T178" s="88" t="e">
        <f>S178*H178</f>
        <v>#VALUE!</v>
      </c>
      <c r="U178" s="17"/>
      <c r="V178" s="17"/>
      <c r="W178" s="17"/>
      <c r="X178" s="17"/>
      <c r="Y178" s="17"/>
      <c r="Z178" s="17"/>
      <c r="AA178" s="17"/>
      <c r="AB178" s="17"/>
      <c r="AC178" s="17"/>
      <c r="AD178" s="17"/>
      <c r="AE178" s="17"/>
      <c r="AR178" s="89" t="s">
        <v>85</v>
      </c>
      <c r="AT178" s="89" t="s">
        <v>52</v>
      </c>
      <c r="AU178" s="89" t="s">
        <v>40</v>
      </c>
      <c r="AY178" s="8" t="s">
        <v>50</v>
      </c>
      <c r="BE178" s="90">
        <f>IF(N178="základní",J178,0)</f>
        <v>0</v>
      </c>
      <c r="BF178" s="90">
        <f>IF(N178="snížená",J178,0)</f>
        <v>0</v>
      </c>
      <c r="BG178" s="90">
        <f>IF(N178="zákl. přenesená",J178,0)</f>
        <v>0</v>
      </c>
      <c r="BH178" s="90">
        <f>IF(N178="sníž. přenesená",J178,0)</f>
        <v>0</v>
      </c>
      <c r="BI178" s="90">
        <f>IF(N178="nulová",J178,0)</f>
        <v>0</v>
      </c>
      <c r="BJ178" s="8" t="s">
        <v>39</v>
      </c>
      <c r="BK178" s="90" t="e">
        <f>ROUND(I178*H178,2)</f>
        <v>#VALUE!</v>
      </c>
      <c r="BL178" s="8" t="s">
        <v>85</v>
      </c>
      <c r="BM178" s="89" t="s">
        <v>98</v>
      </c>
    </row>
    <row r="179" spans="1:65" s="2" customFormat="1" ht="9.9499999999999993" customHeight="1" x14ac:dyDescent="0.2">
      <c r="A179" s="17"/>
      <c r="B179" s="18"/>
      <c r="C179" s="5"/>
      <c r="D179" s="91"/>
      <c r="E179" s="96"/>
      <c r="F179" s="97" t="s">
        <v>171</v>
      </c>
      <c r="G179" s="5"/>
      <c r="H179" s="98">
        <v>3.5000000000000003E-2</v>
      </c>
      <c r="I179" s="99"/>
      <c r="J179" s="5"/>
      <c r="K179" s="169"/>
      <c r="L179" s="18"/>
      <c r="M179" s="93"/>
      <c r="N179" s="94"/>
      <c r="O179" s="32"/>
      <c r="P179" s="32"/>
      <c r="Q179" s="32"/>
      <c r="R179" s="32"/>
      <c r="S179" s="32"/>
      <c r="T179" s="33"/>
      <c r="U179" s="17"/>
      <c r="V179" s="17"/>
      <c r="W179" s="17"/>
      <c r="X179" s="17"/>
      <c r="Y179" s="17"/>
      <c r="Z179" s="17"/>
      <c r="AA179" s="17"/>
      <c r="AB179" s="17"/>
      <c r="AC179" s="17"/>
      <c r="AD179" s="17"/>
      <c r="AE179" s="17"/>
      <c r="AT179" s="8" t="s">
        <v>57</v>
      </c>
      <c r="AU179" s="8" t="s">
        <v>40</v>
      </c>
    </row>
    <row r="180" spans="1:65" s="2" customFormat="1" ht="9.9499999999999993" customHeight="1" x14ac:dyDescent="0.2">
      <c r="A180" s="17"/>
      <c r="B180" s="84"/>
      <c r="C180" s="7"/>
      <c r="D180" s="91"/>
      <c r="E180" s="112"/>
      <c r="F180" s="113" t="s">
        <v>172</v>
      </c>
      <c r="G180" s="7"/>
      <c r="H180" s="112" t="s">
        <v>0</v>
      </c>
      <c r="I180" s="114"/>
      <c r="J180" s="7"/>
      <c r="K180" s="173"/>
      <c r="L180" s="18"/>
      <c r="M180" s="85" t="s">
        <v>0</v>
      </c>
      <c r="N180" s="86" t="s">
        <v>23</v>
      </c>
      <c r="O180" s="32"/>
      <c r="P180" s="87" t="e">
        <f>O180*H180</f>
        <v>#VALUE!</v>
      </c>
      <c r="Q180" s="87">
        <v>0</v>
      </c>
      <c r="R180" s="87" t="e">
        <f>Q180*H180</f>
        <v>#VALUE!</v>
      </c>
      <c r="S180" s="87">
        <v>0</v>
      </c>
      <c r="T180" s="88" t="e">
        <f>S180*H180</f>
        <v>#VALUE!</v>
      </c>
      <c r="U180" s="17"/>
      <c r="V180" s="17"/>
      <c r="W180" s="17"/>
      <c r="X180" s="17"/>
      <c r="Y180" s="17"/>
      <c r="Z180" s="17"/>
      <c r="AA180" s="17"/>
      <c r="AB180" s="17"/>
      <c r="AC180" s="17"/>
      <c r="AD180" s="17"/>
      <c r="AE180" s="17"/>
      <c r="AR180" s="89" t="s">
        <v>85</v>
      </c>
      <c r="AT180" s="89" t="s">
        <v>52</v>
      </c>
      <c r="AU180" s="89" t="s">
        <v>40</v>
      </c>
      <c r="AY180" s="8" t="s">
        <v>50</v>
      </c>
      <c r="BE180" s="90">
        <f>IF(N180="základní",J180,0)</f>
        <v>0</v>
      </c>
      <c r="BF180" s="90">
        <f>IF(N180="snížená",J180,0)</f>
        <v>0</v>
      </c>
      <c r="BG180" s="90">
        <f>IF(N180="zákl. přenesená",J180,0)</f>
        <v>0</v>
      </c>
      <c r="BH180" s="90">
        <f>IF(N180="sníž. přenesená",J180,0)</f>
        <v>0</v>
      </c>
      <c r="BI180" s="90">
        <f>IF(N180="nulová",J180,0)</f>
        <v>0</v>
      </c>
      <c r="BJ180" s="8" t="s">
        <v>39</v>
      </c>
      <c r="BK180" s="90" t="e">
        <f>ROUND(I180*H180,2)</f>
        <v>#VALUE!</v>
      </c>
      <c r="BL180" s="8" t="s">
        <v>85</v>
      </c>
      <c r="BM180" s="89" t="s">
        <v>99</v>
      </c>
    </row>
    <row r="181" spans="1:65" s="2" customFormat="1" ht="9.9499999999999993" customHeight="1" x14ac:dyDescent="0.2">
      <c r="A181" s="17"/>
      <c r="B181" s="18"/>
      <c r="C181" s="5"/>
      <c r="D181" s="91"/>
      <c r="E181" s="96"/>
      <c r="F181" s="97" t="s">
        <v>174</v>
      </c>
      <c r="G181" s="5"/>
      <c r="H181" s="98">
        <v>0.45600000000000002</v>
      </c>
      <c r="I181" s="99"/>
      <c r="J181" s="5"/>
      <c r="K181" s="17"/>
      <c r="L181" s="18"/>
      <c r="M181" s="93"/>
      <c r="N181" s="94"/>
      <c r="O181" s="32"/>
      <c r="P181" s="32"/>
      <c r="Q181" s="32"/>
      <c r="R181" s="32"/>
      <c r="S181" s="32"/>
      <c r="T181" s="33"/>
      <c r="U181" s="17"/>
      <c r="V181" s="17"/>
      <c r="W181" s="17"/>
      <c r="X181" s="17"/>
      <c r="Y181" s="17"/>
      <c r="Z181" s="17"/>
      <c r="AA181" s="17"/>
      <c r="AB181" s="17"/>
      <c r="AC181" s="17"/>
      <c r="AD181" s="17"/>
      <c r="AE181" s="17"/>
      <c r="AT181" s="8" t="s">
        <v>57</v>
      </c>
      <c r="AU181" s="8" t="s">
        <v>40</v>
      </c>
    </row>
    <row r="182" spans="1:65" s="7" customFormat="1" ht="9.9499999999999993" customHeight="1" x14ac:dyDescent="0.2">
      <c r="B182" s="111"/>
      <c r="C182" s="6"/>
      <c r="D182" s="91"/>
      <c r="E182" s="104"/>
      <c r="F182" s="105" t="s">
        <v>65</v>
      </c>
      <c r="G182" s="6"/>
      <c r="H182" s="106">
        <v>0.85899999999999999</v>
      </c>
      <c r="I182" s="107"/>
      <c r="J182" s="6"/>
      <c r="L182" s="111"/>
      <c r="M182" s="115"/>
      <c r="N182" s="116"/>
      <c r="O182" s="116"/>
      <c r="P182" s="116"/>
      <c r="Q182" s="116"/>
      <c r="R182" s="116"/>
      <c r="S182" s="116"/>
      <c r="T182" s="117"/>
      <c r="AT182" s="112" t="s">
        <v>59</v>
      </c>
      <c r="AU182" s="112" t="s">
        <v>40</v>
      </c>
      <c r="AV182" s="7" t="s">
        <v>39</v>
      </c>
      <c r="AW182" s="7" t="s">
        <v>15</v>
      </c>
      <c r="AX182" s="7" t="s">
        <v>38</v>
      </c>
      <c r="AY182" s="112" t="s">
        <v>50</v>
      </c>
    </row>
    <row r="183" spans="1:65" s="5" customFormat="1" ht="9.9499999999999993" customHeight="1" x14ac:dyDescent="0.2">
      <c r="B183" s="95"/>
      <c r="D183" s="91"/>
      <c r="F183" s="97" t="s">
        <v>175</v>
      </c>
      <c r="H183" s="98">
        <v>0.98699999999999999</v>
      </c>
      <c r="I183" s="99"/>
      <c r="L183" s="95"/>
      <c r="M183" s="100"/>
      <c r="N183" s="101"/>
      <c r="O183" s="101"/>
      <c r="P183" s="101"/>
      <c r="Q183" s="101"/>
      <c r="R183" s="101"/>
      <c r="S183" s="101"/>
      <c r="T183" s="102"/>
      <c r="AT183" s="96" t="s">
        <v>59</v>
      </c>
      <c r="AU183" s="96" t="s">
        <v>40</v>
      </c>
      <c r="AV183" s="5" t="s">
        <v>40</v>
      </c>
      <c r="AW183" s="5" t="s">
        <v>15</v>
      </c>
      <c r="AX183" s="5" t="s">
        <v>38</v>
      </c>
      <c r="AY183" s="96" t="s">
        <v>50</v>
      </c>
    </row>
    <row r="184" spans="1:65" s="6" customFormat="1" ht="24.75" customHeight="1" x14ac:dyDescent="0.2">
      <c r="B184" s="103"/>
      <c r="C184" s="176">
        <v>28</v>
      </c>
      <c r="D184" s="176"/>
      <c r="E184" s="176"/>
      <c r="F184" s="144" t="s">
        <v>138</v>
      </c>
      <c r="G184" s="145" t="s">
        <v>84</v>
      </c>
      <c r="H184" s="146">
        <v>89.54</v>
      </c>
      <c r="I184" s="147"/>
      <c r="J184" s="148">
        <f>ROUND(I184*H184,2)</f>
        <v>0</v>
      </c>
      <c r="L184" s="103"/>
      <c r="M184" s="108"/>
      <c r="N184" s="109"/>
      <c r="O184" s="109"/>
      <c r="P184" s="109"/>
      <c r="Q184" s="109"/>
      <c r="R184" s="109"/>
      <c r="S184" s="109"/>
      <c r="T184" s="110"/>
      <c r="AT184" s="104"/>
      <c r="AU184" s="104"/>
      <c r="AY184" s="104"/>
    </row>
    <row r="185" spans="1:65" s="6" customFormat="1" ht="12" x14ac:dyDescent="0.2">
      <c r="B185" s="103"/>
      <c r="C185" s="127"/>
      <c r="D185" s="127"/>
      <c r="E185" s="128"/>
      <c r="F185" s="113" t="s">
        <v>139</v>
      </c>
      <c r="G185" s="130"/>
      <c r="H185" s="131"/>
      <c r="I185" s="132"/>
      <c r="J185" s="133"/>
      <c r="L185" s="103"/>
      <c r="M185" s="108"/>
      <c r="N185" s="109"/>
      <c r="O185" s="109"/>
      <c r="P185" s="109"/>
      <c r="Q185" s="109"/>
      <c r="R185" s="109"/>
      <c r="S185" s="109"/>
      <c r="T185" s="110"/>
      <c r="AT185" s="104"/>
      <c r="AU185" s="104"/>
      <c r="AY185" s="104"/>
    </row>
    <row r="186" spans="1:65" s="6" customFormat="1" ht="12" x14ac:dyDescent="0.2">
      <c r="B186" s="103"/>
      <c r="C186" s="127"/>
      <c r="D186" s="127"/>
      <c r="E186" s="128"/>
      <c r="F186" s="97" t="s">
        <v>140</v>
      </c>
      <c r="G186" s="130"/>
      <c r="H186" s="98">
        <v>27.119</v>
      </c>
      <c r="I186" s="132"/>
      <c r="J186" s="133"/>
      <c r="L186" s="103"/>
      <c r="M186" s="108"/>
      <c r="N186" s="109"/>
      <c r="O186" s="109"/>
      <c r="P186" s="109"/>
      <c r="Q186" s="109"/>
      <c r="R186" s="109"/>
      <c r="S186" s="109"/>
      <c r="T186" s="110"/>
      <c r="AT186" s="104"/>
      <c r="AU186" s="104"/>
      <c r="AY186" s="104"/>
    </row>
    <row r="187" spans="1:65" s="6" customFormat="1" ht="12" x14ac:dyDescent="0.2">
      <c r="B187" s="103"/>
      <c r="C187" s="127"/>
      <c r="D187" s="127"/>
      <c r="E187" s="128"/>
      <c r="F187" s="97" t="s">
        <v>141</v>
      </c>
      <c r="G187" s="130"/>
      <c r="H187" s="98">
        <v>19.22</v>
      </c>
      <c r="I187" s="132"/>
      <c r="J187" s="133"/>
      <c r="L187" s="103"/>
      <c r="M187" s="108"/>
      <c r="N187" s="109"/>
      <c r="O187" s="109"/>
      <c r="P187" s="109"/>
      <c r="Q187" s="109"/>
      <c r="R187" s="109"/>
      <c r="S187" s="109"/>
      <c r="T187" s="110"/>
      <c r="AT187" s="104"/>
      <c r="AU187" s="104"/>
      <c r="AY187" s="104"/>
    </row>
    <row r="188" spans="1:65" s="6" customFormat="1" ht="12" x14ac:dyDescent="0.2">
      <c r="B188" s="103"/>
      <c r="C188" s="127"/>
      <c r="D188" s="127"/>
      <c r="E188" s="128"/>
      <c r="F188" s="97" t="s">
        <v>184</v>
      </c>
      <c r="G188" s="130"/>
      <c r="H188" s="98">
        <v>4.45</v>
      </c>
      <c r="I188" s="132"/>
      <c r="J188" s="133"/>
      <c r="L188" s="103"/>
      <c r="M188" s="108"/>
      <c r="N188" s="109"/>
      <c r="O188" s="109"/>
      <c r="P188" s="109"/>
      <c r="Q188" s="109"/>
      <c r="R188" s="109"/>
      <c r="S188" s="109"/>
      <c r="T188" s="110"/>
      <c r="AT188" s="104"/>
      <c r="AU188" s="104"/>
      <c r="AY188" s="104"/>
    </row>
    <row r="189" spans="1:65" s="6" customFormat="1" ht="12" x14ac:dyDescent="0.2">
      <c r="B189" s="103"/>
      <c r="C189" s="127"/>
      <c r="D189" s="127"/>
      <c r="E189" s="128"/>
      <c r="F189" s="97" t="s">
        <v>142</v>
      </c>
      <c r="G189" s="130"/>
      <c r="H189" s="98">
        <v>27.07</v>
      </c>
      <c r="I189" s="132"/>
      <c r="J189" s="133"/>
      <c r="L189" s="103"/>
      <c r="M189" s="108"/>
      <c r="N189" s="109"/>
      <c r="O189" s="109"/>
      <c r="P189" s="109"/>
      <c r="Q189" s="109"/>
      <c r="R189" s="109"/>
      <c r="S189" s="109"/>
      <c r="T189" s="110"/>
      <c r="AT189" s="104"/>
      <c r="AU189" s="104"/>
      <c r="AY189" s="104"/>
    </row>
    <row r="190" spans="1:65" s="6" customFormat="1" ht="12" x14ac:dyDescent="0.2">
      <c r="B190" s="103"/>
      <c r="C190" s="127"/>
      <c r="D190" s="127"/>
      <c r="E190" s="128"/>
      <c r="F190" s="105" t="s">
        <v>65</v>
      </c>
      <c r="G190" s="130"/>
      <c r="H190" s="106">
        <v>77.858999999999995</v>
      </c>
      <c r="I190" s="132"/>
      <c r="J190" s="133"/>
      <c r="L190" s="103"/>
      <c r="M190" s="108"/>
      <c r="N190" s="109"/>
      <c r="O190" s="109"/>
      <c r="P190" s="109"/>
      <c r="Q190" s="109"/>
      <c r="R190" s="109"/>
      <c r="S190" s="109"/>
      <c r="T190" s="110"/>
      <c r="AT190" s="104"/>
      <c r="AU190" s="104"/>
      <c r="AY190" s="104"/>
    </row>
    <row r="191" spans="1:65" s="6" customFormat="1" ht="12" x14ac:dyDescent="0.2">
      <c r="B191" s="103"/>
      <c r="C191" s="127"/>
      <c r="D191" s="127"/>
      <c r="E191" s="128"/>
      <c r="F191" s="97" t="s">
        <v>182</v>
      </c>
      <c r="G191" s="130"/>
      <c r="H191" s="98">
        <v>89.54</v>
      </c>
      <c r="I191" s="132"/>
      <c r="J191" s="133"/>
      <c r="L191" s="103"/>
      <c r="M191" s="108"/>
      <c r="N191" s="109"/>
      <c r="O191" s="109"/>
      <c r="P191" s="109"/>
      <c r="Q191" s="109"/>
      <c r="R191" s="109"/>
      <c r="S191" s="109"/>
      <c r="T191" s="110"/>
      <c r="AT191" s="104"/>
      <c r="AU191" s="104"/>
      <c r="AY191" s="104"/>
    </row>
    <row r="192" spans="1:65" s="2" customFormat="1" ht="24" customHeight="1" x14ac:dyDescent="0.2">
      <c r="A192" s="17"/>
      <c r="B192" s="84"/>
      <c r="C192" s="176">
        <v>29</v>
      </c>
      <c r="D192" s="176"/>
      <c r="E192" s="176"/>
      <c r="F192" s="144" t="s">
        <v>143</v>
      </c>
      <c r="G192" s="145" t="s">
        <v>135</v>
      </c>
      <c r="H192" s="146">
        <v>15</v>
      </c>
      <c r="I192" s="147"/>
      <c r="J192" s="148">
        <f>ROUND(I192*H192,2)</f>
        <v>0</v>
      </c>
      <c r="K192" s="168"/>
      <c r="L192" s="18"/>
      <c r="M192" s="85" t="s">
        <v>0</v>
      </c>
      <c r="N192" s="86" t="s">
        <v>23</v>
      </c>
      <c r="O192" s="32"/>
      <c r="P192" s="87">
        <f>O192*H192</f>
        <v>0</v>
      </c>
      <c r="Q192" s="87">
        <v>2.3369999999999998E-2</v>
      </c>
      <c r="R192" s="87">
        <f>Q192*H192</f>
        <v>0.35054999999999997</v>
      </c>
      <c r="S192" s="87">
        <v>0</v>
      </c>
      <c r="T192" s="88">
        <f>S192*H192</f>
        <v>0</v>
      </c>
      <c r="U192" s="17"/>
      <c r="V192" s="17"/>
      <c r="W192" s="17"/>
      <c r="X192" s="17"/>
      <c r="Y192" s="17"/>
      <c r="Z192" s="17"/>
      <c r="AA192" s="17"/>
      <c r="AB192" s="17"/>
      <c r="AC192" s="17"/>
      <c r="AD192" s="17"/>
      <c r="AE192" s="17"/>
      <c r="AR192" s="89" t="s">
        <v>85</v>
      </c>
      <c r="AT192" s="89" t="s">
        <v>52</v>
      </c>
      <c r="AU192" s="89" t="s">
        <v>40</v>
      </c>
      <c r="AY192" s="8" t="s">
        <v>50</v>
      </c>
      <c r="BE192" s="90">
        <f>IF(N192="základní",J192,0)</f>
        <v>0</v>
      </c>
      <c r="BF192" s="90">
        <f>IF(N192="snížená",J192,0)</f>
        <v>0</v>
      </c>
      <c r="BG192" s="90">
        <f>IF(N192="zákl. přenesená",J192,0)</f>
        <v>0</v>
      </c>
      <c r="BH192" s="90">
        <f>IF(N192="sníž. přenesená",J192,0)</f>
        <v>0</v>
      </c>
      <c r="BI192" s="90">
        <f>IF(N192="nulová",J192,0)</f>
        <v>0</v>
      </c>
      <c r="BJ192" s="8" t="s">
        <v>39</v>
      </c>
      <c r="BK192" s="90">
        <f>ROUND(I192*H192,2)</f>
        <v>0</v>
      </c>
      <c r="BL192" s="8" t="s">
        <v>85</v>
      </c>
      <c r="BM192" s="89" t="s">
        <v>100</v>
      </c>
    </row>
    <row r="193" spans="1:65" s="2" customFormat="1" ht="19.5" x14ac:dyDescent="0.2">
      <c r="A193" s="17"/>
      <c r="B193" s="18"/>
      <c r="C193" s="17"/>
      <c r="D193" s="91"/>
      <c r="E193" s="17"/>
      <c r="F193" s="92" t="s">
        <v>101</v>
      </c>
      <c r="G193" s="17"/>
      <c r="H193" s="17"/>
      <c r="I193" s="42"/>
      <c r="J193" s="17"/>
      <c r="K193" s="169"/>
      <c r="L193" s="18"/>
      <c r="M193" s="93"/>
      <c r="N193" s="94"/>
      <c r="O193" s="32"/>
      <c r="P193" s="32"/>
      <c r="Q193" s="32"/>
      <c r="R193" s="32"/>
      <c r="S193" s="32"/>
      <c r="T193" s="33"/>
      <c r="U193" s="17"/>
      <c r="V193" s="17"/>
      <c r="W193" s="17"/>
      <c r="X193" s="17"/>
      <c r="Y193" s="17"/>
      <c r="Z193" s="17"/>
      <c r="AA193" s="17"/>
      <c r="AB193" s="17"/>
      <c r="AC193" s="17"/>
      <c r="AD193" s="17"/>
      <c r="AE193" s="17"/>
      <c r="AT193" s="8" t="s">
        <v>57</v>
      </c>
      <c r="AU193" s="8" t="s">
        <v>40</v>
      </c>
    </row>
    <row r="194" spans="1:65" s="2" customFormat="1" ht="24" customHeight="1" x14ac:dyDescent="0.2">
      <c r="A194" s="17"/>
      <c r="B194" s="84"/>
      <c r="C194" s="176">
        <v>30</v>
      </c>
      <c r="D194" s="176"/>
      <c r="E194" s="176"/>
      <c r="F194" s="144" t="s">
        <v>102</v>
      </c>
      <c r="G194" s="145" t="s">
        <v>95</v>
      </c>
      <c r="H194" s="147"/>
      <c r="I194" s="147"/>
      <c r="J194" s="148">
        <f>ROUND(I194*H194,2)</f>
        <v>0</v>
      </c>
      <c r="K194" s="168"/>
      <c r="L194" s="18"/>
      <c r="M194" s="85" t="s">
        <v>0</v>
      </c>
      <c r="N194" s="86" t="s">
        <v>23</v>
      </c>
      <c r="O194" s="32"/>
      <c r="P194" s="87">
        <f>O194*H194</f>
        <v>0</v>
      </c>
      <c r="Q194" s="87">
        <v>0</v>
      </c>
      <c r="R194" s="87">
        <f>Q194*H194</f>
        <v>0</v>
      </c>
      <c r="S194" s="87">
        <v>0</v>
      </c>
      <c r="T194" s="88">
        <f>S194*H194</f>
        <v>0</v>
      </c>
      <c r="U194" s="17"/>
      <c r="V194" s="17"/>
      <c r="W194" s="17"/>
      <c r="X194" s="17"/>
      <c r="Y194" s="17"/>
      <c r="Z194" s="17"/>
      <c r="AA194" s="17"/>
      <c r="AB194" s="17"/>
      <c r="AC194" s="17"/>
      <c r="AD194" s="17"/>
      <c r="AE194" s="17"/>
      <c r="AR194" s="89" t="s">
        <v>85</v>
      </c>
      <c r="AT194" s="89" t="s">
        <v>52</v>
      </c>
      <c r="AU194" s="89" t="s">
        <v>40</v>
      </c>
      <c r="AY194" s="8" t="s">
        <v>50</v>
      </c>
      <c r="BE194" s="90">
        <f>IF(N194="základní",J194,0)</f>
        <v>0</v>
      </c>
      <c r="BF194" s="90">
        <f>IF(N194="snížená",J194,0)</f>
        <v>0</v>
      </c>
      <c r="BG194" s="90">
        <f>IF(N194="zákl. přenesená",J194,0)</f>
        <v>0</v>
      </c>
      <c r="BH194" s="90">
        <f>IF(N194="sníž. přenesená",J194,0)</f>
        <v>0</v>
      </c>
      <c r="BI194" s="90">
        <f>IF(N194="nulová",J194,0)</f>
        <v>0</v>
      </c>
      <c r="BJ194" s="8" t="s">
        <v>39</v>
      </c>
      <c r="BK194" s="90">
        <f>ROUND(I194*H194,2)</f>
        <v>0</v>
      </c>
      <c r="BL194" s="8" t="s">
        <v>85</v>
      </c>
      <c r="BM194" s="89" t="s">
        <v>103</v>
      </c>
    </row>
    <row r="195" spans="1:65" s="2" customFormat="1" ht="30" customHeight="1" x14ac:dyDescent="0.2">
      <c r="A195" s="140"/>
      <c r="B195" s="84"/>
      <c r="C195" s="127"/>
      <c r="D195" s="127"/>
      <c r="E195" s="127"/>
      <c r="F195" s="92" t="s">
        <v>104</v>
      </c>
      <c r="G195" s="130"/>
      <c r="H195" s="133"/>
      <c r="I195" s="133"/>
      <c r="J195" s="133"/>
      <c r="K195" s="158"/>
      <c r="L195" s="18"/>
      <c r="M195" s="85"/>
      <c r="N195" s="86"/>
      <c r="O195" s="32"/>
      <c r="P195" s="87"/>
      <c r="Q195" s="87"/>
      <c r="R195" s="87"/>
      <c r="S195" s="87"/>
      <c r="T195" s="88"/>
      <c r="U195" s="140"/>
      <c r="V195" s="140"/>
      <c r="W195" s="140"/>
      <c r="X195" s="140"/>
      <c r="Y195" s="140"/>
      <c r="Z195" s="140"/>
      <c r="AA195" s="140"/>
      <c r="AB195" s="140"/>
      <c r="AC195" s="140"/>
      <c r="AD195" s="140"/>
      <c r="AE195" s="140"/>
      <c r="AR195" s="89"/>
      <c r="AT195" s="89"/>
      <c r="AU195" s="89"/>
      <c r="AY195" s="8"/>
      <c r="BE195" s="90"/>
      <c r="BF195" s="90"/>
      <c r="BG195" s="90"/>
      <c r="BH195" s="90"/>
      <c r="BI195" s="90"/>
      <c r="BJ195" s="8"/>
      <c r="BK195" s="90"/>
      <c r="BL195" s="8"/>
      <c r="BM195" s="89"/>
    </row>
    <row r="196" spans="1:65" s="2" customFormat="1" ht="24" x14ac:dyDescent="0.2">
      <c r="A196" s="17"/>
      <c r="B196" s="18"/>
      <c r="C196" s="176">
        <v>31</v>
      </c>
      <c r="D196" s="176"/>
      <c r="E196" s="176"/>
      <c r="F196" s="144" t="s">
        <v>183</v>
      </c>
      <c r="G196" s="145" t="s">
        <v>84</v>
      </c>
      <c r="H196" s="147">
        <v>98.379000000000005</v>
      </c>
      <c r="I196" s="147"/>
      <c r="J196" s="148">
        <f>ROUND(I196*H196,2)</f>
        <v>0</v>
      </c>
      <c r="K196" s="17"/>
      <c r="L196" s="18"/>
      <c r="M196" s="93"/>
      <c r="N196" s="94"/>
      <c r="O196" s="32"/>
      <c r="P196" s="32"/>
      <c r="Q196" s="32"/>
      <c r="R196" s="32"/>
      <c r="S196" s="32"/>
      <c r="T196" s="33"/>
      <c r="U196" s="17"/>
      <c r="V196" s="17"/>
      <c r="W196" s="17"/>
      <c r="X196" s="17"/>
      <c r="Y196" s="17"/>
      <c r="Z196" s="17"/>
      <c r="AA196" s="17"/>
      <c r="AB196" s="17"/>
      <c r="AC196" s="17"/>
      <c r="AD196" s="17"/>
      <c r="AE196" s="17"/>
      <c r="AT196" s="8" t="s">
        <v>57</v>
      </c>
      <c r="AU196" s="8" t="s">
        <v>40</v>
      </c>
    </row>
    <row r="197" spans="1:65" s="2" customFormat="1" ht="12" x14ac:dyDescent="0.2">
      <c r="A197" s="140"/>
      <c r="B197" s="18"/>
      <c r="C197" s="127"/>
      <c r="D197" s="127"/>
      <c r="E197" s="127"/>
      <c r="F197" s="92" t="s">
        <v>185</v>
      </c>
      <c r="G197" s="130"/>
      <c r="H197" s="159">
        <v>77.858999999999995</v>
      </c>
      <c r="I197" s="157"/>
      <c r="J197" s="133"/>
      <c r="K197" s="140"/>
      <c r="L197" s="18"/>
      <c r="M197" s="93"/>
      <c r="N197" s="94"/>
      <c r="O197" s="32"/>
      <c r="P197" s="32"/>
      <c r="Q197" s="32"/>
      <c r="R197" s="32"/>
      <c r="S197" s="32"/>
      <c r="T197" s="33"/>
      <c r="U197" s="140"/>
      <c r="V197" s="140"/>
      <c r="W197" s="140"/>
      <c r="X197" s="140"/>
      <c r="Y197" s="140"/>
      <c r="Z197" s="140"/>
      <c r="AA197" s="140"/>
      <c r="AB197" s="140"/>
      <c r="AC197" s="140"/>
      <c r="AD197" s="140"/>
      <c r="AE197" s="140"/>
      <c r="AT197" s="8"/>
      <c r="AU197" s="8"/>
    </row>
    <row r="198" spans="1:65" s="2" customFormat="1" ht="12" x14ac:dyDescent="0.2">
      <c r="A198" s="140"/>
      <c r="B198" s="18"/>
      <c r="C198" s="127"/>
      <c r="D198" s="127"/>
      <c r="E198" s="127"/>
      <c r="F198" s="92" t="s">
        <v>186</v>
      </c>
      <c r="G198" s="130"/>
      <c r="H198" s="159">
        <v>20.52</v>
      </c>
      <c r="I198" s="157"/>
      <c r="J198" s="133"/>
      <c r="K198" s="140"/>
      <c r="L198" s="18"/>
      <c r="M198" s="93"/>
      <c r="N198" s="94"/>
      <c r="O198" s="32"/>
      <c r="P198" s="32"/>
      <c r="Q198" s="32"/>
      <c r="R198" s="32"/>
      <c r="S198" s="32"/>
      <c r="T198" s="33"/>
      <c r="U198" s="140"/>
      <c r="V198" s="140"/>
      <c r="W198" s="140"/>
      <c r="X198" s="140"/>
      <c r="Y198" s="140"/>
      <c r="Z198" s="140"/>
      <c r="AA198" s="140"/>
      <c r="AB198" s="140"/>
      <c r="AC198" s="140"/>
      <c r="AD198" s="140"/>
      <c r="AE198" s="140"/>
      <c r="AT198" s="8"/>
      <c r="AU198" s="8"/>
    </row>
    <row r="199" spans="1:65" s="2" customFormat="1" ht="12" x14ac:dyDescent="0.2">
      <c r="A199" s="140"/>
      <c r="B199" s="18"/>
      <c r="C199" s="127"/>
      <c r="D199" s="127"/>
      <c r="E199" s="127"/>
      <c r="F199" s="105" t="s">
        <v>65</v>
      </c>
      <c r="G199" s="105"/>
      <c r="H199" s="160">
        <v>98.379000000000005</v>
      </c>
      <c r="I199" s="105"/>
      <c r="J199" s="133"/>
      <c r="K199" s="140"/>
      <c r="L199" s="18"/>
      <c r="M199" s="93"/>
      <c r="N199" s="94"/>
      <c r="O199" s="32"/>
      <c r="P199" s="32"/>
      <c r="Q199" s="32"/>
      <c r="R199" s="32"/>
      <c r="S199" s="32"/>
      <c r="T199" s="33"/>
      <c r="U199" s="140"/>
      <c r="V199" s="140"/>
      <c r="W199" s="140"/>
      <c r="X199" s="140"/>
      <c r="Y199" s="140"/>
      <c r="Z199" s="140"/>
      <c r="AA199" s="140"/>
      <c r="AB199" s="140"/>
      <c r="AC199" s="140"/>
      <c r="AD199" s="140"/>
      <c r="AE199" s="140"/>
      <c r="AT199" s="8"/>
      <c r="AU199" s="8"/>
    </row>
    <row r="200" spans="1:65" s="4" customFormat="1" ht="22.9" customHeight="1" x14ac:dyDescent="0.2">
      <c r="B200" s="73"/>
      <c r="D200" s="74"/>
      <c r="E200" s="82"/>
      <c r="F200" s="82" t="s">
        <v>105</v>
      </c>
      <c r="I200" s="75"/>
      <c r="J200" s="83">
        <f>SUM(J201:J208)</f>
        <v>0</v>
      </c>
      <c r="L200" s="73"/>
      <c r="M200" s="76"/>
      <c r="N200" s="77"/>
      <c r="O200" s="77"/>
      <c r="P200" s="78">
        <f>SUM(P201:P209)</f>
        <v>0</v>
      </c>
      <c r="Q200" s="77"/>
      <c r="R200" s="78">
        <f>SUM(R201:R209)</f>
        <v>4.7954000000000011E-2</v>
      </c>
      <c r="S200" s="77"/>
      <c r="T200" s="79">
        <f>SUM(T201:T209)</f>
        <v>0</v>
      </c>
      <c r="AR200" s="74" t="s">
        <v>40</v>
      </c>
      <c r="AT200" s="80" t="s">
        <v>37</v>
      </c>
      <c r="AU200" s="80" t="s">
        <v>39</v>
      </c>
      <c r="AY200" s="74" t="s">
        <v>50</v>
      </c>
      <c r="BK200" s="81">
        <f>SUM(BK201:BK209)</f>
        <v>0</v>
      </c>
    </row>
    <row r="201" spans="1:65" s="2" customFormat="1" ht="24" customHeight="1" x14ac:dyDescent="0.2">
      <c r="A201" s="17"/>
      <c r="B201" s="84"/>
      <c r="C201" s="176">
        <v>32</v>
      </c>
      <c r="D201" s="176"/>
      <c r="E201" s="176"/>
      <c r="F201" s="144" t="s">
        <v>156</v>
      </c>
      <c r="G201" s="145" t="s">
        <v>64</v>
      </c>
      <c r="H201" s="146">
        <v>26</v>
      </c>
      <c r="I201" s="147"/>
      <c r="J201" s="148">
        <f>ROUND(I201*H201,2)</f>
        <v>0</v>
      </c>
      <c r="K201" s="168"/>
      <c r="L201" s="18"/>
      <c r="M201" s="85" t="s">
        <v>0</v>
      </c>
      <c r="N201" s="86" t="s">
        <v>23</v>
      </c>
      <c r="O201" s="32"/>
      <c r="P201" s="87">
        <f>O201*H201</f>
        <v>0</v>
      </c>
      <c r="Q201" s="87">
        <v>1.5100000000000001E-3</v>
      </c>
      <c r="R201" s="87">
        <f>Q201*H201</f>
        <v>3.9260000000000003E-2</v>
      </c>
      <c r="S201" s="87">
        <v>0</v>
      </c>
      <c r="T201" s="88">
        <f>S201*H201</f>
        <v>0</v>
      </c>
      <c r="U201" s="17"/>
      <c r="V201" s="17"/>
      <c r="W201" s="17"/>
      <c r="X201" s="17"/>
      <c r="Y201" s="17"/>
      <c r="Z201" s="17"/>
      <c r="AA201" s="17"/>
      <c r="AB201" s="17"/>
      <c r="AC201" s="17"/>
      <c r="AD201" s="17"/>
      <c r="AE201" s="17"/>
      <c r="AR201" s="89" t="s">
        <v>85</v>
      </c>
      <c r="AT201" s="89" t="s">
        <v>52</v>
      </c>
      <c r="AU201" s="89" t="s">
        <v>40</v>
      </c>
      <c r="AY201" s="8" t="s">
        <v>50</v>
      </c>
      <c r="BE201" s="90">
        <f>IF(N201="základní",J201,0)</f>
        <v>0</v>
      </c>
      <c r="BF201" s="90">
        <f>IF(N201="snížená",J201,0)</f>
        <v>0</v>
      </c>
      <c r="BG201" s="90">
        <f>IF(N201="zákl. přenesená",J201,0)</f>
        <v>0</v>
      </c>
      <c r="BH201" s="90">
        <f>IF(N201="sníž. přenesená",J201,0)</f>
        <v>0</v>
      </c>
      <c r="BI201" s="90">
        <f>IF(N201="nulová",J201,0)</f>
        <v>0</v>
      </c>
      <c r="BJ201" s="8" t="s">
        <v>39</v>
      </c>
      <c r="BK201" s="90">
        <f>ROUND(I201*H201,2)</f>
        <v>0</v>
      </c>
      <c r="BL201" s="8" t="s">
        <v>85</v>
      </c>
      <c r="BM201" s="89" t="s">
        <v>106</v>
      </c>
    </row>
    <row r="202" spans="1:65" s="2" customFormat="1" ht="22.5" customHeight="1" x14ac:dyDescent="0.2">
      <c r="A202" s="17"/>
      <c r="B202" s="84"/>
      <c r="C202" s="176">
        <v>33</v>
      </c>
      <c r="D202" s="176"/>
      <c r="E202" s="176"/>
      <c r="F202" s="144" t="s">
        <v>198</v>
      </c>
      <c r="G202" s="145" t="s">
        <v>64</v>
      </c>
      <c r="H202" s="146">
        <v>6.2</v>
      </c>
      <c r="I202" s="147"/>
      <c r="J202" s="148">
        <f>ROUND(I202*H202,2)</f>
        <v>0</v>
      </c>
      <c r="K202" s="168"/>
      <c r="L202" s="18"/>
      <c r="M202" s="85" t="s">
        <v>0</v>
      </c>
      <c r="N202" s="86" t="s">
        <v>23</v>
      </c>
      <c r="O202" s="32"/>
      <c r="P202" s="87">
        <f>O202*H202</f>
        <v>0</v>
      </c>
      <c r="Q202" s="87">
        <v>9.1E-4</v>
      </c>
      <c r="R202" s="87">
        <f>Q202*H202</f>
        <v>5.6420000000000003E-3</v>
      </c>
      <c r="S202" s="87">
        <v>0</v>
      </c>
      <c r="T202" s="88">
        <f>S202*H202</f>
        <v>0</v>
      </c>
      <c r="U202" s="17"/>
      <c r="V202" s="17"/>
      <c r="W202" s="17"/>
      <c r="X202" s="17"/>
      <c r="Y202" s="17"/>
      <c r="Z202" s="17"/>
      <c r="AA202" s="17"/>
      <c r="AB202" s="17"/>
      <c r="AC202" s="17"/>
      <c r="AD202" s="17"/>
      <c r="AE202" s="17"/>
      <c r="AR202" s="89" t="s">
        <v>85</v>
      </c>
      <c r="AT202" s="89" t="s">
        <v>52</v>
      </c>
      <c r="AU202" s="89" t="s">
        <v>40</v>
      </c>
      <c r="AY202" s="8" t="s">
        <v>50</v>
      </c>
      <c r="BE202" s="90">
        <f>IF(N202="základní",J202,0)</f>
        <v>0</v>
      </c>
      <c r="BF202" s="90">
        <f>IF(N202="snížená",J202,0)</f>
        <v>0</v>
      </c>
      <c r="BG202" s="90">
        <f>IF(N202="zákl. přenesená",J202,0)</f>
        <v>0</v>
      </c>
      <c r="BH202" s="90">
        <f>IF(N202="sníž. přenesená",J202,0)</f>
        <v>0</v>
      </c>
      <c r="BI202" s="90">
        <f>IF(N202="nulová",J202,0)</f>
        <v>0</v>
      </c>
      <c r="BJ202" s="8" t="s">
        <v>39</v>
      </c>
      <c r="BK202" s="90">
        <f>ROUND(I202*H202,2)</f>
        <v>0</v>
      </c>
      <c r="BL202" s="8" t="s">
        <v>85</v>
      </c>
      <c r="BM202" s="89" t="s">
        <v>107</v>
      </c>
    </row>
    <row r="203" spans="1:65" s="2" customFormat="1" ht="19.5" x14ac:dyDescent="0.2">
      <c r="A203" s="17"/>
      <c r="B203" s="18"/>
      <c r="C203" s="17"/>
      <c r="D203" s="91"/>
      <c r="E203" s="17"/>
      <c r="F203" s="92" t="s">
        <v>108</v>
      </c>
      <c r="G203" s="17"/>
      <c r="H203" s="17"/>
      <c r="I203" s="42"/>
      <c r="J203" s="17"/>
      <c r="K203" s="169"/>
      <c r="L203" s="18"/>
      <c r="M203" s="93"/>
      <c r="N203" s="94"/>
      <c r="O203" s="32"/>
      <c r="P203" s="32"/>
      <c r="Q203" s="32"/>
      <c r="R203" s="32"/>
      <c r="S203" s="32"/>
      <c r="T203" s="33"/>
      <c r="U203" s="17"/>
      <c r="V203" s="17"/>
      <c r="W203" s="17"/>
      <c r="X203" s="17"/>
      <c r="Y203" s="17"/>
      <c r="Z203" s="17"/>
      <c r="AA203" s="17"/>
      <c r="AB203" s="17"/>
      <c r="AC203" s="17"/>
      <c r="AD203" s="17"/>
      <c r="AE203" s="17"/>
      <c r="AT203" s="8" t="s">
        <v>57</v>
      </c>
      <c r="AU203" s="8" t="s">
        <v>40</v>
      </c>
    </row>
    <row r="204" spans="1:65" s="2" customFormat="1" ht="24" customHeight="1" x14ac:dyDescent="0.2">
      <c r="A204" s="17"/>
      <c r="B204" s="84"/>
      <c r="C204" s="176">
        <v>34</v>
      </c>
      <c r="D204" s="176"/>
      <c r="E204" s="176"/>
      <c r="F204" s="144" t="s">
        <v>109</v>
      </c>
      <c r="G204" s="145" t="s">
        <v>90</v>
      </c>
      <c r="H204" s="146">
        <v>1</v>
      </c>
      <c r="I204" s="147"/>
      <c r="J204" s="148">
        <f>ROUND(I204*H204,2)</f>
        <v>0</v>
      </c>
      <c r="K204" s="168"/>
      <c r="L204" s="18"/>
      <c r="M204" s="85" t="s">
        <v>0</v>
      </c>
      <c r="N204" s="86" t="s">
        <v>23</v>
      </c>
      <c r="O204" s="32"/>
      <c r="P204" s="87">
        <f>O204*H204</f>
        <v>0</v>
      </c>
      <c r="Q204" s="87">
        <v>1.9000000000000001E-4</v>
      </c>
      <c r="R204" s="87">
        <f>Q204*H204</f>
        <v>1.9000000000000001E-4</v>
      </c>
      <c r="S204" s="87">
        <v>0</v>
      </c>
      <c r="T204" s="88">
        <f>S204*H204</f>
        <v>0</v>
      </c>
      <c r="U204" s="17"/>
      <c r="V204" s="17"/>
      <c r="W204" s="17"/>
      <c r="X204" s="17"/>
      <c r="Y204" s="17"/>
      <c r="Z204" s="17"/>
      <c r="AA204" s="17"/>
      <c r="AB204" s="17"/>
      <c r="AC204" s="17"/>
      <c r="AD204" s="17"/>
      <c r="AE204" s="17"/>
      <c r="AR204" s="89" t="s">
        <v>85</v>
      </c>
      <c r="AT204" s="89" t="s">
        <v>52</v>
      </c>
      <c r="AU204" s="89" t="s">
        <v>40</v>
      </c>
      <c r="AY204" s="8" t="s">
        <v>50</v>
      </c>
      <c r="BE204" s="90">
        <f>IF(N204="základní",J204,0)</f>
        <v>0</v>
      </c>
      <c r="BF204" s="90">
        <f>IF(N204="snížená",J204,0)</f>
        <v>0</v>
      </c>
      <c r="BG204" s="90">
        <f>IF(N204="zákl. přenesená",J204,0)</f>
        <v>0</v>
      </c>
      <c r="BH204" s="90">
        <f>IF(N204="sníž. přenesená",J204,0)</f>
        <v>0</v>
      </c>
      <c r="BI204" s="90">
        <f>IF(N204="nulová",J204,0)</f>
        <v>0</v>
      </c>
      <c r="BJ204" s="8" t="s">
        <v>39</v>
      </c>
      <c r="BK204" s="90">
        <f>ROUND(I204*H204,2)</f>
        <v>0</v>
      </c>
      <c r="BL204" s="8" t="s">
        <v>85</v>
      </c>
      <c r="BM204" s="89" t="s">
        <v>110</v>
      </c>
    </row>
    <row r="205" spans="1:65" s="2" customFormat="1" ht="19.5" x14ac:dyDescent="0.2">
      <c r="A205" s="17"/>
      <c r="B205" s="18"/>
      <c r="C205" s="17"/>
      <c r="D205" s="91"/>
      <c r="E205" s="17"/>
      <c r="F205" s="92" t="s">
        <v>111</v>
      </c>
      <c r="G205" s="17"/>
      <c r="H205" s="17"/>
      <c r="I205" s="42"/>
      <c r="J205" s="17"/>
      <c r="K205" s="169"/>
      <c r="L205" s="18"/>
      <c r="M205" s="93"/>
      <c r="N205" s="94"/>
      <c r="O205" s="32"/>
      <c r="P205" s="32"/>
      <c r="Q205" s="32"/>
      <c r="R205" s="32"/>
      <c r="S205" s="32"/>
      <c r="T205" s="33"/>
      <c r="U205" s="17"/>
      <c r="V205" s="17"/>
      <c r="W205" s="17"/>
      <c r="X205" s="17"/>
      <c r="Y205" s="17"/>
      <c r="Z205" s="17"/>
      <c r="AA205" s="17"/>
      <c r="AB205" s="17"/>
      <c r="AC205" s="17"/>
      <c r="AD205" s="17"/>
      <c r="AE205" s="17"/>
      <c r="AT205" s="8" t="s">
        <v>57</v>
      </c>
      <c r="AU205" s="8" t="s">
        <v>40</v>
      </c>
    </row>
    <row r="206" spans="1:65" s="2" customFormat="1" ht="24" customHeight="1" x14ac:dyDescent="0.2">
      <c r="A206" s="17"/>
      <c r="B206" s="84"/>
      <c r="C206" s="176">
        <v>35</v>
      </c>
      <c r="D206" s="176"/>
      <c r="E206" s="176"/>
      <c r="F206" s="144" t="s">
        <v>112</v>
      </c>
      <c r="G206" s="145" t="s">
        <v>64</v>
      </c>
      <c r="H206" s="146">
        <v>2.65</v>
      </c>
      <c r="I206" s="147"/>
      <c r="J206" s="148">
        <f>ROUND(I206*H206,2)</f>
        <v>0</v>
      </c>
      <c r="K206" s="168"/>
      <c r="L206" s="18"/>
      <c r="M206" s="85" t="s">
        <v>0</v>
      </c>
      <c r="N206" s="86" t="s">
        <v>23</v>
      </c>
      <c r="O206" s="32"/>
      <c r="P206" s="87">
        <f>O206*H206</f>
        <v>0</v>
      </c>
      <c r="Q206" s="87">
        <v>1.08E-3</v>
      </c>
      <c r="R206" s="87">
        <f>Q206*H206</f>
        <v>2.862E-3</v>
      </c>
      <c r="S206" s="87">
        <v>0</v>
      </c>
      <c r="T206" s="88">
        <f>S206*H206</f>
        <v>0</v>
      </c>
      <c r="U206" s="17"/>
      <c r="V206" s="17"/>
      <c r="W206" s="17"/>
      <c r="X206" s="17"/>
      <c r="Y206" s="17"/>
      <c r="Z206" s="17"/>
      <c r="AA206" s="17"/>
      <c r="AB206" s="17"/>
      <c r="AC206" s="17"/>
      <c r="AD206" s="17"/>
      <c r="AE206" s="17"/>
      <c r="AR206" s="89" t="s">
        <v>85</v>
      </c>
      <c r="AT206" s="89" t="s">
        <v>52</v>
      </c>
      <c r="AU206" s="89" t="s">
        <v>40</v>
      </c>
      <c r="AY206" s="8" t="s">
        <v>50</v>
      </c>
      <c r="BE206" s="90">
        <f>IF(N206="základní",J206,0)</f>
        <v>0</v>
      </c>
      <c r="BF206" s="90">
        <f>IF(N206="snížená",J206,0)</f>
        <v>0</v>
      </c>
      <c r="BG206" s="90">
        <f>IF(N206="zákl. přenesená",J206,0)</f>
        <v>0</v>
      </c>
      <c r="BH206" s="90">
        <f>IF(N206="sníž. přenesená",J206,0)</f>
        <v>0</v>
      </c>
      <c r="BI206" s="90">
        <f>IF(N206="nulová",J206,0)</f>
        <v>0</v>
      </c>
      <c r="BJ206" s="8" t="s">
        <v>39</v>
      </c>
      <c r="BK206" s="90">
        <f>ROUND(I206*H206,2)</f>
        <v>0</v>
      </c>
      <c r="BL206" s="8" t="s">
        <v>85</v>
      </c>
      <c r="BM206" s="89" t="s">
        <v>113</v>
      </c>
    </row>
    <row r="207" spans="1:65" s="2" customFormat="1" ht="19.5" x14ac:dyDescent="0.2">
      <c r="A207" s="17"/>
      <c r="B207" s="18"/>
      <c r="C207" s="17"/>
      <c r="D207" s="91"/>
      <c r="E207" s="17"/>
      <c r="F207" s="92" t="s">
        <v>114</v>
      </c>
      <c r="G207" s="17"/>
      <c r="H207" s="17"/>
      <c r="I207" s="42"/>
      <c r="J207" s="17"/>
      <c r="K207" s="17"/>
      <c r="L207" s="18"/>
      <c r="M207" s="93"/>
      <c r="N207" s="94"/>
      <c r="O207" s="32"/>
      <c r="P207" s="32"/>
      <c r="Q207" s="32"/>
      <c r="R207" s="32"/>
      <c r="S207" s="32"/>
      <c r="T207" s="33"/>
      <c r="U207" s="17"/>
      <c r="V207" s="17"/>
      <c r="W207" s="17"/>
      <c r="X207" s="17"/>
      <c r="Y207" s="17"/>
      <c r="Z207" s="17"/>
      <c r="AA207" s="17"/>
      <c r="AB207" s="17"/>
      <c r="AC207" s="17"/>
      <c r="AD207" s="17"/>
      <c r="AE207" s="17"/>
      <c r="AT207" s="8" t="s">
        <v>57</v>
      </c>
      <c r="AU207" s="8" t="s">
        <v>40</v>
      </c>
    </row>
    <row r="208" spans="1:65" s="2" customFormat="1" ht="24" customHeight="1" x14ac:dyDescent="0.2">
      <c r="A208" s="17"/>
      <c r="B208" s="84"/>
      <c r="C208" s="176">
        <v>36</v>
      </c>
      <c r="D208" s="176"/>
      <c r="E208" s="176"/>
      <c r="F208" s="144" t="s">
        <v>115</v>
      </c>
      <c r="G208" s="145" t="s">
        <v>95</v>
      </c>
      <c r="H208" s="150"/>
      <c r="I208" s="147"/>
      <c r="J208" s="148">
        <f>ROUND(I208*H208,2)</f>
        <v>0</v>
      </c>
      <c r="K208" s="168"/>
      <c r="L208" s="18"/>
      <c r="M208" s="85" t="s">
        <v>0</v>
      </c>
      <c r="N208" s="86" t="s">
        <v>23</v>
      </c>
      <c r="O208" s="32"/>
      <c r="P208" s="87">
        <f>O208*H208</f>
        <v>0</v>
      </c>
      <c r="Q208" s="87">
        <v>0</v>
      </c>
      <c r="R208" s="87">
        <f>Q208*H208</f>
        <v>0</v>
      </c>
      <c r="S208" s="87">
        <v>0</v>
      </c>
      <c r="T208" s="88">
        <f>S208*H208</f>
        <v>0</v>
      </c>
      <c r="U208" s="17"/>
      <c r="V208" s="17"/>
      <c r="W208" s="17"/>
      <c r="X208" s="17"/>
      <c r="Y208" s="17"/>
      <c r="Z208" s="17"/>
      <c r="AA208" s="17"/>
      <c r="AB208" s="17"/>
      <c r="AC208" s="17"/>
      <c r="AD208" s="17"/>
      <c r="AE208" s="17"/>
      <c r="AR208" s="89" t="s">
        <v>85</v>
      </c>
      <c r="AT208" s="89" t="s">
        <v>52</v>
      </c>
      <c r="AU208" s="89" t="s">
        <v>40</v>
      </c>
      <c r="AY208" s="8" t="s">
        <v>50</v>
      </c>
      <c r="BE208" s="90">
        <f>IF(N208="základní",J208,0)</f>
        <v>0</v>
      </c>
      <c r="BF208" s="90">
        <f>IF(N208="snížená",J208,0)</f>
        <v>0</v>
      </c>
      <c r="BG208" s="90">
        <f>IF(N208="zákl. přenesená",J208,0)</f>
        <v>0</v>
      </c>
      <c r="BH208" s="90">
        <f>IF(N208="sníž. přenesená",J208,0)</f>
        <v>0</v>
      </c>
      <c r="BI208" s="90">
        <f>IF(N208="nulová",J208,0)</f>
        <v>0</v>
      </c>
      <c r="BJ208" s="8" t="s">
        <v>39</v>
      </c>
      <c r="BK208" s="90">
        <f>ROUND(I208*H208,2)</f>
        <v>0</v>
      </c>
      <c r="BL208" s="8" t="s">
        <v>85</v>
      </c>
      <c r="BM208" s="89" t="s">
        <v>116</v>
      </c>
    </row>
    <row r="209" spans="1:65" s="2" customFormat="1" ht="29.25" x14ac:dyDescent="0.2">
      <c r="A209" s="17"/>
      <c r="B209" s="18"/>
      <c r="C209" s="17"/>
      <c r="D209" s="91"/>
      <c r="E209" s="17"/>
      <c r="F209" s="92" t="s">
        <v>117</v>
      </c>
      <c r="G209" s="17"/>
      <c r="H209" s="17"/>
      <c r="I209" s="42"/>
      <c r="J209" s="17"/>
      <c r="K209" s="169"/>
      <c r="L209" s="18"/>
      <c r="M209" s="93"/>
      <c r="N209" s="94"/>
      <c r="O209" s="32"/>
      <c r="P209" s="32"/>
      <c r="Q209" s="32"/>
      <c r="R209" s="32"/>
      <c r="S209" s="32"/>
      <c r="T209" s="33"/>
      <c r="U209" s="17"/>
      <c r="V209" s="17"/>
      <c r="W209" s="17"/>
      <c r="X209" s="17"/>
      <c r="Y209" s="17"/>
      <c r="Z209" s="17"/>
      <c r="AA209" s="17"/>
      <c r="AB209" s="17"/>
      <c r="AC209" s="17"/>
      <c r="AD209" s="17"/>
      <c r="AE209" s="17"/>
      <c r="AT209" s="8" t="s">
        <v>57</v>
      </c>
      <c r="AU209" s="8" t="s">
        <v>40</v>
      </c>
    </row>
    <row r="210" spans="1:65" s="4" customFormat="1" ht="22.9" customHeight="1" x14ac:dyDescent="0.2">
      <c r="B210" s="73"/>
      <c r="D210" s="74"/>
      <c r="E210" s="82"/>
      <c r="F210" s="82" t="s">
        <v>157</v>
      </c>
      <c r="I210" s="75"/>
      <c r="J210" s="83">
        <f>SUM(J211:J212)</f>
        <v>0</v>
      </c>
      <c r="L210" s="73"/>
      <c r="M210" s="76"/>
      <c r="N210" s="77"/>
      <c r="O210" s="77"/>
      <c r="P210" s="78">
        <f>SUM(P211:P213)</f>
        <v>0</v>
      </c>
      <c r="Q210" s="77"/>
      <c r="R210" s="78">
        <f>SUM(R211:R213)</f>
        <v>0</v>
      </c>
      <c r="S210" s="77"/>
      <c r="T210" s="79">
        <f>SUM(T211:T213)</f>
        <v>0</v>
      </c>
      <c r="AR210" s="74" t="s">
        <v>40</v>
      </c>
      <c r="AT210" s="80" t="s">
        <v>37</v>
      </c>
      <c r="AU210" s="80" t="s">
        <v>39</v>
      </c>
      <c r="AY210" s="74" t="s">
        <v>50</v>
      </c>
      <c r="BK210" s="81">
        <f>SUM(BK211:BK213)</f>
        <v>0</v>
      </c>
    </row>
    <row r="211" spans="1:65" s="2" customFormat="1" ht="24" customHeight="1" x14ac:dyDescent="0.2">
      <c r="A211" s="17"/>
      <c r="B211" s="84"/>
      <c r="C211" s="176">
        <v>37</v>
      </c>
      <c r="D211" s="176"/>
      <c r="E211" s="176"/>
      <c r="F211" s="144" t="s">
        <v>199</v>
      </c>
      <c r="G211" s="145" t="s">
        <v>84</v>
      </c>
      <c r="H211" s="146">
        <v>42.25</v>
      </c>
      <c r="I211" s="147"/>
      <c r="J211" s="148">
        <f>ROUND(I211*H211,2)</f>
        <v>0</v>
      </c>
      <c r="K211" s="168"/>
      <c r="L211" s="18"/>
      <c r="M211" s="85" t="s">
        <v>0</v>
      </c>
      <c r="N211" s="86" t="s">
        <v>23</v>
      </c>
      <c r="O211" s="32"/>
      <c r="P211" s="87">
        <f>O211*H211</f>
        <v>0</v>
      </c>
      <c r="Q211" s="87">
        <v>0</v>
      </c>
      <c r="R211" s="87">
        <f>Q211*H211</f>
        <v>0</v>
      </c>
      <c r="S211" s="87">
        <v>0</v>
      </c>
      <c r="T211" s="88">
        <f>S211*H211</f>
        <v>0</v>
      </c>
      <c r="U211" s="17"/>
      <c r="V211" s="17"/>
      <c r="W211" s="17"/>
      <c r="X211" s="17"/>
      <c r="Y211" s="17"/>
      <c r="Z211" s="17"/>
      <c r="AA211" s="17"/>
      <c r="AB211" s="17"/>
      <c r="AC211" s="17"/>
      <c r="AD211" s="17"/>
      <c r="AE211" s="17"/>
      <c r="AR211" s="89" t="s">
        <v>85</v>
      </c>
      <c r="AT211" s="89" t="s">
        <v>52</v>
      </c>
      <c r="AU211" s="89" t="s">
        <v>40</v>
      </c>
      <c r="AY211" s="8" t="s">
        <v>50</v>
      </c>
      <c r="BE211" s="90">
        <f>IF(N211="základní",J211,0)</f>
        <v>0</v>
      </c>
      <c r="BF211" s="90">
        <f>IF(N211="snížená",J211,0)</f>
        <v>0</v>
      </c>
      <c r="BG211" s="90">
        <f>IF(N211="zákl. přenesená",J211,0)</f>
        <v>0</v>
      </c>
      <c r="BH211" s="90">
        <f>IF(N211="sníž. přenesená",J211,0)</f>
        <v>0</v>
      </c>
      <c r="BI211" s="90">
        <f>IF(N211="nulová",J211,0)</f>
        <v>0</v>
      </c>
      <c r="BJ211" s="8" t="s">
        <v>39</v>
      </c>
      <c r="BK211" s="90">
        <f>ROUND(I211*H211,2)</f>
        <v>0</v>
      </c>
      <c r="BL211" s="8" t="s">
        <v>85</v>
      </c>
      <c r="BM211" s="89" t="s">
        <v>118</v>
      </c>
    </row>
    <row r="212" spans="1:65" s="2" customFormat="1" ht="24" customHeight="1" x14ac:dyDescent="0.2">
      <c r="A212" s="17"/>
      <c r="B212" s="84"/>
      <c r="C212" s="176">
        <v>38</v>
      </c>
      <c r="D212" s="176"/>
      <c r="E212" s="176"/>
      <c r="F212" s="144" t="s">
        <v>158</v>
      </c>
      <c r="G212" s="145" t="s">
        <v>95</v>
      </c>
      <c r="H212" s="151"/>
      <c r="I212" s="147"/>
      <c r="J212" s="148">
        <f>ROUND(I212*H212,2)</f>
        <v>0</v>
      </c>
      <c r="K212" s="168"/>
      <c r="L212" s="18"/>
      <c r="M212" s="85" t="s">
        <v>0</v>
      </c>
      <c r="N212" s="86" t="s">
        <v>23</v>
      </c>
      <c r="O212" s="32"/>
      <c r="P212" s="87">
        <f>O212*H212</f>
        <v>0</v>
      </c>
      <c r="Q212" s="87">
        <v>0</v>
      </c>
      <c r="R212" s="87">
        <f>Q212*H212</f>
        <v>0</v>
      </c>
      <c r="S212" s="87">
        <v>0</v>
      </c>
      <c r="T212" s="88">
        <f>S212*H212</f>
        <v>0</v>
      </c>
      <c r="U212" s="17"/>
      <c r="V212" s="17"/>
      <c r="W212" s="17"/>
      <c r="X212" s="17"/>
      <c r="Y212" s="17"/>
      <c r="Z212" s="17"/>
      <c r="AA212" s="17"/>
      <c r="AB212" s="17"/>
      <c r="AC212" s="17"/>
      <c r="AD212" s="17"/>
      <c r="AE212" s="17"/>
      <c r="AR212" s="89" t="s">
        <v>85</v>
      </c>
      <c r="AT212" s="89" t="s">
        <v>52</v>
      </c>
      <c r="AU212" s="89" t="s">
        <v>40</v>
      </c>
      <c r="AY212" s="8" t="s">
        <v>50</v>
      </c>
      <c r="BE212" s="90">
        <f>IF(N212="základní",J212,0)</f>
        <v>0</v>
      </c>
      <c r="BF212" s="90">
        <f>IF(N212="snížená",J212,0)</f>
        <v>0</v>
      </c>
      <c r="BG212" s="90">
        <f>IF(N212="zákl. přenesená",J212,0)</f>
        <v>0</v>
      </c>
      <c r="BH212" s="90">
        <f>IF(N212="sníž. přenesená",J212,0)</f>
        <v>0</v>
      </c>
      <c r="BI212" s="90">
        <f>IF(N212="nulová",J212,0)</f>
        <v>0</v>
      </c>
      <c r="BJ212" s="8" t="s">
        <v>39</v>
      </c>
      <c r="BK212" s="90">
        <f>ROUND(I212*H212,2)</f>
        <v>0</v>
      </c>
      <c r="BL212" s="8" t="s">
        <v>85</v>
      </c>
      <c r="BM212" s="89" t="s">
        <v>119</v>
      </c>
    </row>
    <row r="213" spans="1:65" s="2" customFormat="1" ht="29.25" x14ac:dyDescent="0.2">
      <c r="A213" s="17"/>
      <c r="B213" s="18"/>
      <c r="C213" s="17"/>
      <c r="D213" s="91"/>
      <c r="E213" s="17"/>
      <c r="F213" s="92" t="s">
        <v>120</v>
      </c>
      <c r="G213" s="17"/>
      <c r="H213" s="17"/>
      <c r="I213" s="42"/>
      <c r="J213" s="17"/>
      <c r="K213" s="17"/>
      <c r="L213" s="18"/>
      <c r="M213" s="93"/>
      <c r="N213" s="94"/>
      <c r="O213" s="32"/>
      <c r="P213" s="32"/>
      <c r="Q213" s="32"/>
      <c r="R213" s="32"/>
      <c r="S213" s="32"/>
      <c r="T213" s="33"/>
      <c r="U213" s="17"/>
      <c r="V213" s="17"/>
      <c r="W213" s="17"/>
      <c r="X213" s="17"/>
      <c r="Y213" s="17"/>
      <c r="Z213" s="17"/>
      <c r="AA213" s="17"/>
      <c r="AB213" s="17"/>
      <c r="AC213" s="17"/>
      <c r="AD213" s="17"/>
      <c r="AE213" s="17"/>
      <c r="AT213" s="8" t="s">
        <v>57</v>
      </c>
      <c r="AU213" s="8" t="s">
        <v>40</v>
      </c>
    </row>
    <row r="214" spans="1:65" s="4" customFormat="1" ht="22.9" customHeight="1" x14ac:dyDescent="0.2">
      <c r="B214" s="73"/>
      <c r="D214" s="74"/>
      <c r="E214" s="82"/>
      <c r="F214" s="82" t="s">
        <v>121</v>
      </c>
      <c r="I214" s="75"/>
      <c r="J214" s="83">
        <f>SUM(J215,J217)</f>
        <v>0</v>
      </c>
      <c r="K214" s="167"/>
      <c r="L214" s="73"/>
      <c r="M214" s="76"/>
      <c r="N214" s="77"/>
      <c r="O214" s="77"/>
      <c r="P214" s="78">
        <f>SUM(P215:P216)</f>
        <v>0</v>
      </c>
      <c r="Q214" s="77"/>
      <c r="R214" s="78">
        <f>SUM(R215:R216)</f>
        <v>0</v>
      </c>
      <c r="S214" s="77"/>
      <c r="T214" s="79">
        <f>SUM(T215:T216)</f>
        <v>0</v>
      </c>
      <c r="AR214" s="74" t="s">
        <v>62</v>
      </c>
      <c r="AT214" s="80" t="s">
        <v>37</v>
      </c>
      <c r="AU214" s="80" t="s">
        <v>39</v>
      </c>
      <c r="AY214" s="74" t="s">
        <v>50</v>
      </c>
      <c r="BK214" s="81">
        <f>SUM(BK215:BK216)</f>
        <v>0</v>
      </c>
    </row>
    <row r="215" spans="1:65" s="2" customFormat="1" ht="36" customHeight="1" x14ac:dyDescent="0.2">
      <c r="A215" s="17"/>
      <c r="B215" s="84"/>
      <c r="C215" s="176">
        <v>39</v>
      </c>
      <c r="D215" s="176"/>
      <c r="E215" s="176"/>
      <c r="F215" s="152" t="s">
        <v>122</v>
      </c>
      <c r="G215" s="153" t="s">
        <v>93</v>
      </c>
      <c r="H215" s="154">
        <v>1</v>
      </c>
      <c r="I215" s="147"/>
      <c r="J215" s="148">
        <f>ROUND(I215*H215,2)</f>
        <v>0</v>
      </c>
      <c r="K215" s="168"/>
      <c r="L215" s="18"/>
      <c r="M215" s="85" t="s">
        <v>0</v>
      </c>
      <c r="N215" s="86" t="s">
        <v>23</v>
      </c>
      <c r="O215" s="32"/>
      <c r="P215" s="87">
        <f>O215*H215</f>
        <v>0</v>
      </c>
      <c r="Q215" s="87">
        <v>0</v>
      </c>
      <c r="R215" s="87">
        <f>Q215*H215</f>
        <v>0</v>
      </c>
      <c r="S215" s="87">
        <v>0</v>
      </c>
      <c r="T215" s="88">
        <f>S215*H215</f>
        <v>0</v>
      </c>
      <c r="U215" s="17"/>
      <c r="V215" s="17"/>
      <c r="W215" s="17"/>
      <c r="X215" s="17"/>
      <c r="Y215" s="17"/>
      <c r="Z215" s="17"/>
      <c r="AA215" s="17"/>
      <c r="AB215" s="17"/>
      <c r="AC215" s="17"/>
      <c r="AD215" s="17"/>
      <c r="AE215" s="17"/>
      <c r="AR215" s="89" t="s">
        <v>123</v>
      </c>
      <c r="AT215" s="89" t="s">
        <v>52</v>
      </c>
      <c r="AU215" s="89" t="s">
        <v>40</v>
      </c>
      <c r="AY215" s="8" t="s">
        <v>50</v>
      </c>
      <c r="BE215" s="90">
        <f>IF(N215="základní",J215,0)</f>
        <v>0</v>
      </c>
      <c r="BF215" s="90">
        <f>IF(N215="snížená",J215,0)</f>
        <v>0</v>
      </c>
      <c r="BG215" s="90">
        <f>IF(N215="zákl. přenesená",J215,0)</f>
        <v>0</v>
      </c>
      <c r="BH215" s="90">
        <f>IF(N215="sníž. přenesená",J215,0)</f>
        <v>0</v>
      </c>
      <c r="BI215" s="90">
        <f>IF(N215="nulová",J215,0)</f>
        <v>0</v>
      </c>
      <c r="BJ215" s="8" t="s">
        <v>39</v>
      </c>
      <c r="BK215" s="90">
        <f>ROUND(I215*H215,2)</f>
        <v>0</v>
      </c>
      <c r="BL215" s="8" t="s">
        <v>123</v>
      </c>
      <c r="BM215" s="89" t="s">
        <v>124</v>
      </c>
    </row>
    <row r="216" spans="1:65" s="2" customFormat="1" x14ac:dyDescent="0.2">
      <c r="A216" s="17"/>
      <c r="B216" s="18"/>
      <c r="C216" s="17"/>
      <c r="D216" s="91"/>
      <c r="E216" s="17"/>
      <c r="F216" s="92" t="s">
        <v>125</v>
      </c>
      <c r="G216" s="17"/>
      <c r="H216" s="17"/>
      <c r="I216" s="42"/>
      <c r="J216" s="17"/>
      <c r="K216" s="17"/>
      <c r="L216" s="18"/>
      <c r="M216" s="118"/>
      <c r="N216" s="119"/>
      <c r="O216" s="120"/>
      <c r="P216" s="120"/>
      <c r="Q216" s="120"/>
      <c r="R216" s="120"/>
      <c r="S216" s="120"/>
      <c r="T216" s="121"/>
      <c r="U216" s="17"/>
      <c r="V216" s="17"/>
      <c r="W216" s="17"/>
      <c r="X216" s="17"/>
      <c r="Y216" s="17"/>
      <c r="Z216" s="17"/>
      <c r="AA216" s="17"/>
      <c r="AB216" s="17"/>
      <c r="AC216" s="17"/>
      <c r="AD216" s="17"/>
      <c r="AE216" s="17"/>
      <c r="AT216" s="8" t="s">
        <v>57</v>
      </c>
      <c r="AU216" s="8" t="s">
        <v>40</v>
      </c>
    </row>
    <row r="217" spans="1:65" s="2" customFormat="1" ht="31.5" customHeight="1" x14ac:dyDescent="0.2">
      <c r="A217" s="17"/>
      <c r="B217" s="165"/>
      <c r="C217" s="176">
        <v>40</v>
      </c>
      <c r="D217" s="176"/>
      <c r="E217" s="176"/>
      <c r="F217" s="152" t="s">
        <v>187</v>
      </c>
      <c r="G217" s="153" t="s">
        <v>137</v>
      </c>
      <c r="H217" s="154">
        <v>1</v>
      </c>
      <c r="I217" s="147"/>
      <c r="J217" s="148">
        <f>ROUND(I217*H217,2)</f>
        <v>0</v>
      </c>
      <c r="K217" s="32"/>
      <c r="L217" s="18"/>
      <c r="M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  <c r="AA217" s="17"/>
      <c r="AB217" s="17"/>
      <c r="AC217" s="17"/>
      <c r="AD217" s="17"/>
      <c r="AE217" s="17"/>
    </row>
    <row r="218" spans="1:65" x14ac:dyDescent="0.2">
      <c r="B218" s="164"/>
      <c r="C218" s="161"/>
      <c r="D218" s="161"/>
      <c r="E218" s="161"/>
      <c r="F218" s="161"/>
      <c r="G218" s="161"/>
      <c r="H218" s="161"/>
      <c r="I218" s="162"/>
      <c r="J218" s="161"/>
      <c r="K218" s="174"/>
      <c r="L218" s="163"/>
    </row>
  </sheetData>
  <mergeCells count="46">
    <mergeCell ref="C217:E217"/>
    <mergeCell ref="E88:H88"/>
    <mergeCell ref="L2:V2"/>
    <mergeCell ref="E7:H7"/>
    <mergeCell ref="E16:H16"/>
    <mergeCell ref="E25:H25"/>
    <mergeCell ref="C95:E95"/>
    <mergeCell ref="C98:E98"/>
    <mergeCell ref="C101:E101"/>
    <mergeCell ref="C117:E117"/>
    <mergeCell ref="C115:E115"/>
    <mergeCell ref="C113:E113"/>
    <mergeCell ref="C110:E110"/>
    <mergeCell ref="C108:E108"/>
    <mergeCell ref="C103:E103"/>
    <mergeCell ref="C171:E171"/>
    <mergeCell ref="C172:E172"/>
    <mergeCell ref="C121:E121"/>
    <mergeCell ref="C139:E139"/>
    <mergeCell ref="C136:E136"/>
    <mergeCell ref="C134:E134"/>
    <mergeCell ref="C131:E131"/>
    <mergeCell ref="C124:E124"/>
    <mergeCell ref="C144:E144"/>
    <mergeCell ref="C142:E142"/>
    <mergeCell ref="C146:E146"/>
    <mergeCell ref="C166:E166"/>
    <mergeCell ref="C161:E161"/>
    <mergeCell ref="C154:E154"/>
    <mergeCell ref="C149:E149"/>
    <mergeCell ref="C128:E128"/>
    <mergeCell ref="C130:E130"/>
    <mergeCell ref="C212:E212"/>
    <mergeCell ref="C215:E215"/>
    <mergeCell ref="C208:E208"/>
    <mergeCell ref="C206:E206"/>
    <mergeCell ref="C204:E204"/>
    <mergeCell ref="C202:E202"/>
    <mergeCell ref="C211:E211"/>
    <mergeCell ref="C192:E192"/>
    <mergeCell ref="C184:E184"/>
    <mergeCell ref="C174:E174"/>
    <mergeCell ref="C194:E194"/>
    <mergeCell ref="C201:E201"/>
    <mergeCell ref="C196:E196"/>
    <mergeCell ref="C170:E170"/>
  </mergeCells>
  <pageMargins left="0.39374999999999999" right="0.39374999999999999" top="0.39374999999999999" bottom="0.39374999999999999" header="0" footer="0"/>
  <pageSetup paperSize="9" scale="86" fitToHeight="100" orientation="portrait" blackAndWhite="1" r:id="rId1"/>
  <headerFooter>
    <oddFooter>&amp;CStrana &amp;P z &amp;N</oddFooter>
  </headerFooter>
  <rowBreaks count="3" manualBreakCount="3">
    <brk id="80" min="1" max="10" man="1"/>
    <brk id="135" min="1" max="10" man="1"/>
    <brk id="191" min="1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00 - RELAX BOoX</vt:lpstr>
      <vt:lpstr>'00 - RELAX BOoX'!Oblast_tisku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DESKTOP-473U3HR\Michal</dc:creator>
  <cp:lastModifiedBy>acer</cp:lastModifiedBy>
  <dcterms:created xsi:type="dcterms:W3CDTF">2019-08-16T18:51:17Z</dcterms:created>
  <dcterms:modified xsi:type="dcterms:W3CDTF">2021-06-10T19:44:11Z</dcterms:modified>
</cp:coreProperties>
</file>